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13_ncr:1_{8D50ACCF-5349-45EE-8501-E3ECA996B116}" xr6:coauthVersionLast="40" xr6:coauthVersionMax="40" xr10:uidLastSave="{00000000-0000-0000-0000-000000000000}"/>
  <bookViews>
    <workbookView xWindow="-120" yWindow="-120" windowWidth="20730" windowHeight="11160" activeTab="3" xr2:uid="{00000000-000D-0000-FFFF-FFFF00000000}"/>
  </bookViews>
  <sheets>
    <sheet name="FG" sheetId="2" r:id="rId1"/>
    <sheet name="SG Details" sheetId="3" r:id="rId2"/>
    <sheet name="sum sum" sheetId="4" r:id="rId3"/>
    <sheet name="LGC Details" sheetId="5" r:id="rId4"/>
  </sheets>
  <definedNames>
    <definedName name="ACCTDATE">#REF!</definedName>
    <definedName name="acctmonth">#REF!</definedName>
    <definedName name="previuosmonth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413" i="5" l="1"/>
  <c r="I413" i="5"/>
  <c r="R412" i="5"/>
  <c r="Q412" i="5"/>
  <c r="P412" i="5"/>
  <c r="O412" i="5"/>
  <c r="I412" i="5"/>
  <c r="S411" i="5"/>
  <c r="I411" i="5"/>
  <c r="S410" i="5"/>
  <c r="I410" i="5"/>
  <c r="S409" i="5"/>
  <c r="I409" i="5"/>
  <c r="S408" i="5"/>
  <c r="I408" i="5"/>
  <c r="S407" i="5"/>
  <c r="I407" i="5"/>
  <c r="S406" i="5"/>
  <c r="S412" i="5" s="1"/>
  <c r="I406" i="5"/>
  <c r="R405" i="5"/>
  <c r="Q405" i="5"/>
  <c r="P405" i="5"/>
  <c r="O405" i="5"/>
  <c r="I405" i="5"/>
  <c r="S404" i="5"/>
  <c r="I404" i="5"/>
  <c r="S403" i="5"/>
  <c r="I403" i="5"/>
  <c r="S402" i="5"/>
  <c r="I402" i="5"/>
  <c r="S401" i="5"/>
  <c r="I401" i="5"/>
  <c r="S400" i="5"/>
  <c r="I400" i="5"/>
  <c r="S399" i="5"/>
  <c r="I399" i="5"/>
  <c r="S398" i="5"/>
  <c r="I398" i="5"/>
  <c r="S397" i="5"/>
  <c r="I397" i="5"/>
  <c r="S396" i="5"/>
  <c r="I396" i="5"/>
  <c r="S395" i="5"/>
  <c r="I395" i="5"/>
  <c r="S394" i="5"/>
  <c r="I394" i="5"/>
  <c r="S393" i="5"/>
  <c r="I393" i="5"/>
  <c r="S392" i="5"/>
  <c r="I392" i="5"/>
  <c r="S391" i="5"/>
  <c r="S405" i="5" s="1"/>
  <c r="I391" i="5"/>
  <c r="R390" i="5"/>
  <c r="Q390" i="5"/>
  <c r="P390" i="5"/>
  <c r="O390" i="5"/>
  <c r="I390" i="5"/>
  <c r="S389" i="5"/>
  <c r="I389" i="5"/>
  <c r="S388" i="5"/>
  <c r="H388" i="5"/>
  <c r="G388" i="5"/>
  <c r="F388" i="5"/>
  <c r="E388" i="5"/>
  <c r="S387" i="5"/>
  <c r="I387" i="5"/>
  <c r="S386" i="5"/>
  <c r="I386" i="5"/>
  <c r="S385" i="5"/>
  <c r="I385" i="5"/>
  <c r="S384" i="5"/>
  <c r="I384" i="5"/>
  <c r="S383" i="5"/>
  <c r="I383" i="5"/>
  <c r="S382" i="5"/>
  <c r="I382" i="5"/>
  <c r="S381" i="5"/>
  <c r="I381" i="5"/>
  <c r="S380" i="5"/>
  <c r="I380" i="5"/>
  <c r="S379" i="5"/>
  <c r="I379" i="5"/>
  <c r="S378" i="5"/>
  <c r="I378" i="5"/>
  <c r="S377" i="5"/>
  <c r="I377" i="5"/>
  <c r="S376" i="5"/>
  <c r="I376" i="5"/>
  <c r="S375" i="5"/>
  <c r="I375" i="5"/>
  <c r="S374" i="5"/>
  <c r="I374" i="5"/>
  <c r="S373" i="5"/>
  <c r="S390" i="5" s="1"/>
  <c r="I373" i="5"/>
  <c r="R372" i="5"/>
  <c r="Q372" i="5"/>
  <c r="P372" i="5"/>
  <c r="O372" i="5"/>
  <c r="I372" i="5"/>
  <c r="S371" i="5"/>
  <c r="I371" i="5"/>
  <c r="S370" i="5"/>
  <c r="I370" i="5"/>
  <c r="S369" i="5"/>
  <c r="I369" i="5"/>
  <c r="S368" i="5"/>
  <c r="I368" i="5"/>
  <c r="S367" i="5"/>
  <c r="I367" i="5"/>
  <c r="S366" i="5"/>
  <c r="I366" i="5"/>
  <c r="I388" i="5" s="1"/>
  <c r="S365" i="5"/>
  <c r="I365" i="5"/>
  <c r="S364" i="5"/>
  <c r="H364" i="5"/>
  <c r="G364" i="5"/>
  <c r="F364" i="5"/>
  <c r="E364" i="5"/>
  <c r="S363" i="5"/>
  <c r="I363" i="5"/>
  <c r="S362" i="5"/>
  <c r="I362" i="5"/>
  <c r="S361" i="5"/>
  <c r="I361" i="5"/>
  <c r="S360" i="5"/>
  <c r="I360" i="5"/>
  <c r="S359" i="5"/>
  <c r="I359" i="5"/>
  <c r="S358" i="5"/>
  <c r="I358" i="5"/>
  <c r="S357" i="5"/>
  <c r="I357" i="5"/>
  <c r="S356" i="5"/>
  <c r="S372" i="5" s="1"/>
  <c r="I356" i="5"/>
  <c r="R355" i="5"/>
  <c r="Q355" i="5"/>
  <c r="P355" i="5"/>
  <c r="O355" i="5"/>
  <c r="I355" i="5"/>
  <c r="S354" i="5"/>
  <c r="I354" i="5"/>
  <c r="S353" i="5"/>
  <c r="I353" i="5"/>
  <c r="S352" i="5"/>
  <c r="I352" i="5"/>
  <c r="S351" i="5"/>
  <c r="I351" i="5"/>
  <c r="S350" i="5"/>
  <c r="I350" i="5"/>
  <c r="S349" i="5"/>
  <c r="I349" i="5"/>
  <c r="S348" i="5"/>
  <c r="I348" i="5"/>
  <c r="S347" i="5"/>
  <c r="I347" i="5"/>
  <c r="S346" i="5"/>
  <c r="I346" i="5"/>
  <c r="S345" i="5"/>
  <c r="I345" i="5"/>
  <c r="S344" i="5"/>
  <c r="I344" i="5"/>
  <c r="S343" i="5"/>
  <c r="I343" i="5"/>
  <c r="S342" i="5"/>
  <c r="I342" i="5"/>
  <c r="S341" i="5"/>
  <c r="I341" i="5"/>
  <c r="S340" i="5"/>
  <c r="I340" i="5"/>
  <c r="S339" i="5"/>
  <c r="I339" i="5"/>
  <c r="S338" i="5"/>
  <c r="I338" i="5"/>
  <c r="I364" i="5" s="1"/>
  <c r="S337" i="5"/>
  <c r="I337" i="5"/>
  <c r="S336" i="5"/>
  <c r="H336" i="5"/>
  <c r="G336" i="5"/>
  <c r="F336" i="5"/>
  <c r="E336" i="5"/>
  <c r="S335" i="5"/>
  <c r="I335" i="5"/>
  <c r="S334" i="5"/>
  <c r="I334" i="5"/>
  <c r="S333" i="5"/>
  <c r="I333" i="5"/>
  <c r="S332" i="5"/>
  <c r="S355" i="5" s="1"/>
  <c r="I332" i="5"/>
  <c r="R331" i="5"/>
  <c r="Q331" i="5"/>
  <c r="P331" i="5"/>
  <c r="O331" i="5"/>
  <c r="I331" i="5"/>
  <c r="S330" i="5"/>
  <c r="I330" i="5"/>
  <c r="S329" i="5"/>
  <c r="I329" i="5"/>
  <c r="S328" i="5"/>
  <c r="I328" i="5"/>
  <c r="S327" i="5"/>
  <c r="I327" i="5"/>
  <c r="S326" i="5"/>
  <c r="I326" i="5"/>
  <c r="S325" i="5"/>
  <c r="I325" i="5"/>
  <c r="S324" i="5"/>
  <c r="I324" i="5"/>
  <c r="S323" i="5"/>
  <c r="I323" i="5"/>
  <c r="S322" i="5"/>
  <c r="I322" i="5"/>
  <c r="S321" i="5"/>
  <c r="I321" i="5"/>
  <c r="S320" i="5"/>
  <c r="I320" i="5"/>
  <c r="S319" i="5"/>
  <c r="I319" i="5"/>
  <c r="S318" i="5"/>
  <c r="I318" i="5"/>
  <c r="S317" i="5"/>
  <c r="I317" i="5"/>
  <c r="S316" i="5"/>
  <c r="I316" i="5"/>
  <c r="S315" i="5"/>
  <c r="I315" i="5"/>
  <c r="S314" i="5"/>
  <c r="I314" i="5"/>
  <c r="S313" i="5"/>
  <c r="I313" i="5"/>
  <c r="S312" i="5"/>
  <c r="I312" i="5"/>
  <c r="S311" i="5"/>
  <c r="I311" i="5"/>
  <c r="S310" i="5"/>
  <c r="I310" i="5"/>
  <c r="I336" i="5" s="1"/>
  <c r="S309" i="5"/>
  <c r="I309" i="5"/>
  <c r="S308" i="5"/>
  <c r="S331" i="5" s="1"/>
  <c r="H308" i="5"/>
  <c r="G308" i="5"/>
  <c r="F308" i="5"/>
  <c r="E308" i="5"/>
  <c r="R307" i="5"/>
  <c r="Q307" i="5"/>
  <c r="P307" i="5"/>
  <c r="O307" i="5"/>
  <c r="I307" i="5"/>
  <c r="S306" i="5"/>
  <c r="I306" i="5"/>
  <c r="S305" i="5"/>
  <c r="I305" i="5"/>
  <c r="S304" i="5"/>
  <c r="I304" i="5"/>
  <c r="S303" i="5"/>
  <c r="I303" i="5"/>
  <c r="S302" i="5"/>
  <c r="I302" i="5"/>
  <c r="S301" i="5"/>
  <c r="I301" i="5"/>
  <c r="S300" i="5"/>
  <c r="I300" i="5"/>
  <c r="S299" i="5"/>
  <c r="I299" i="5"/>
  <c r="S298" i="5"/>
  <c r="I298" i="5"/>
  <c r="I308" i="5" s="1"/>
  <c r="S297" i="5"/>
  <c r="I297" i="5"/>
  <c r="S296" i="5"/>
  <c r="H296" i="5"/>
  <c r="G296" i="5"/>
  <c r="F296" i="5"/>
  <c r="E296" i="5"/>
  <c r="S295" i="5"/>
  <c r="I295" i="5"/>
  <c r="S294" i="5"/>
  <c r="I294" i="5"/>
  <c r="S293" i="5"/>
  <c r="I293" i="5"/>
  <c r="S292" i="5"/>
  <c r="I292" i="5"/>
  <c r="S291" i="5"/>
  <c r="I291" i="5"/>
  <c r="S290" i="5"/>
  <c r="S307" i="5" s="1"/>
  <c r="I290" i="5"/>
  <c r="R289" i="5"/>
  <c r="Q289" i="5"/>
  <c r="P289" i="5"/>
  <c r="O289" i="5"/>
  <c r="I289" i="5"/>
  <c r="S288" i="5"/>
  <c r="I288" i="5"/>
  <c r="S287" i="5"/>
  <c r="I287" i="5"/>
  <c r="S286" i="5"/>
  <c r="I286" i="5"/>
  <c r="S285" i="5"/>
  <c r="I285" i="5"/>
  <c r="S284" i="5"/>
  <c r="I284" i="5"/>
  <c r="S283" i="5"/>
  <c r="I283" i="5"/>
  <c r="S282" i="5"/>
  <c r="I282" i="5"/>
  <c r="S281" i="5"/>
  <c r="I281" i="5"/>
  <c r="S280" i="5"/>
  <c r="I280" i="5"/>
  <c r="I296" i="5" s="1"/>
  <c r="S279" i="5"/>
  <c r="I279" i="5"/>
  <c r="S278" i="5"/>
  <c r="H278" i="5"/>
  <c r="G278" i="5"/>
  <c r="F278" i="5"/>
  <c r="E278" i="5"/>
  <c r="S277" i="5"/>
  <c r="I277" i="5"/>
  <c r="S276" i="5"/>
  <c r="I276" i="5"/>
  <c r="S275" i="5"/>
  <c r="I275" i="5"/>
  <c r="S274" i="5"/>
  <c r="I274" i="5"/>
  <c r="S273" i="5"/>
  <c r="I273" i="5"/>
  <c r="S272" i="5"/>
  <c r="I272" i="5"/>
  <c r="S271" i="5"/>
  <c r="I271" i="5"/>
  <c r="S270" i="5"/>
  <c r="I270" i="5"/>
  <c r="S269" i="5"/>
  <c r="I269" i="5"/>
  <c r="S268" i="5"/>
  <c r="I268" i="5"/>
  <c r="S267" i="5"/>
  <c r="I267" i="5"/>
  <c r="S266" i="5"/>
  <c r="I266" i="5"/>
  <c r="S265" i="5"/>
  <c r="I265" i="5"/>
  <c r="S264" i="5"/>
  <c r="I264" i="5"/>
  <c r="S263" i="5"/>
  <c r="I263" i="5"/>
  <c r="S262" i="5"/>
  <c r="I262" i="5"/>
  <c r="I278" i="5" s="1"/>
  <c r="S261" i="5"/>
  <c r="H261" i="5"/>
  <c r="G261" i="5"/>
  <c r="F261" i="5"/>
  <c r="E261" i="5"/>
  <c r="S260" i="5"/>
  <c r="I260" i="5"/>
  <c r="S259" i="5"/>
  <c r="I259" i="5"/>
  <c r="S258" i="5"/>
  <c r="I258" i="5"/>
  <c r="S257" i="5"/>
  <c r="I257" i="5"/>
  <c r="S256" i="5"/>
  <c r="S289" i="5" s="1"/>
  <c r="I256" i="5"/>
  <c r="R255" i="5"/>
  <c r="Q255" i="5"/>
  <c r="P255" i="5"/>
  <c r="O255" i="5"/>
  <c r="I255" i="5"/>
  <c r="S254" i="5"/>
  <c r="I254" i="5"/>
  <c r="S253" i="5"/>
  <c r="I253" i="5"/>
  <c r="S252" i="5"/>
  <c r="I252" i="5"/>
  <c r="S251" i="5"/>
  <c r="I251" i="5"/>
  <c r="S250" i="5"/>
  <c r="I250" i="5"/>
  <c r="S249" i="5"/>
  <c r="I249" i="5"/>
  <c r="S248" i="5"/>
  <c r="I248" i="5"/>
  <c r="S247" i="5"/>
  <c r="I247" i="5"/>
  <c r="S246" i="5"/>
  <c r="I246" i="5"/>
  <c r="S245" i="5"/>
  <c r="I245" i="5"/>
  <c r="S244" i="5"/>
  <c r="I244" i="5"/>
  <c r="S243" i="5"/>
  <c r="I243" i="5"/>
  <c r="I261" i="5" s="1"/>
  <c r="S242" i="5"/>
  <c r="H242" i="5"/>
  <c r="G242" i="5"/>
  <c r="F242" i="5"/>
  <c r="E242" i="5"/>
  <c r="S241" i="5"/>
  <c r="I241" i="5"/>
  <c r="S240" i="5"/>
  <c r="I240" i="5"/>
  <c r="S239" i="5"/>
  <c r="I239" i="5"/>
  <c r="S238" i="5"/>
  <c r="I238" i="5"/>
  <c r="S237" i="5"/>
  <c r="I237" i="5"/>
  <c r="S236" i="5"/>
  <c r="I236" i="5"/>
  <c r="S235" i="5"/>
  <c r="I235" i="5"/>
  <c r="S234" i="5"/>
  <c r="I234" i="5"/>
  <c r="S233" i="5"/>
  <c r="I233" i="5"/>
  <c r="S232" i="5"/>
  <c r="I232" i="5"/>
  <c r="S231" i="5"/>
  <c r="I231" i="5"/>
  <c r="S230" i="5"/>
  <c r="I230" i="5"/>
  <c r="I242" i="5" s="1"/>
  <c r="S229" i="5"/>
  <c r="I229" i="5"/>
  <c r="S228" i="5"/>
  <c r="H228" i="5"/>
  <c r="G228" i="5"/>
  <c r="F228" i="5"/>
  <c r="E228" i="5"/>
  <c r="S227" i="5"/>
  <c r="I227" i="5"/>
  <c r="S226" i="5"/>
  <c r="I226" i="5"/>
  <c r="S225" i="5"/>
  <c r="S255" i="5" s="1"/>
  <c r="I225" i="5"/>
  <c r="R224" i="5"/>
  <c r="Q224" i="5"/>
  <c r="P224" i="5"/>
  <c r="O224" i="5"/>
  <c r="I224" i="5"/>
  <c r="S223" i="5"/>
  <c r="I223" i="5"/>
  <c r="S222" i="5"/>
  <c r="I222" i="5"/>
  <c r="S221" i="5"/>
  <c r="I221" i="5"/>
  <c r="S220" i="5"/>
  <c r="I220" i="5"/>
  <c r="S219" i="5"/>
  <c r="I219" i="5"/>
  <c r="S218" i="5"/>
  <c r="I218" i="5"/>
  <c r="S217" i="5"/>
  <c r="I217" i="5"/>
  <c r="S216" i="5"/>
  <c r="I216" i="5"/>
  <c r="S215" i="5"/>
  <c r="I215" i="5"/>
  <c r="S214" i="5"/>
  <c r="I214" i="5"/>
  <c r="S213" i="5"/>
  <c r="I213" i="5"/>
  <c r="S212" i="5"/>
  <c r="I212" i="5"/>
  <c r="S211" i="5"/>
  <c r="I211" i="5"/>
  <c r="S210" i="5"/>
  <c r="I210" i="5"/>
  <c r="S209" i="5"/>
  <c r="I209" i="5"/>
  <c r="S208" i="5"/>
  <c r="I208" i="5"/>
  <c r="S207" i="5"/>
  <c r="I207" i="5"/>
  <c r="S206" i="5"/>
  <c r="S224" i="5" s="1"/>
  <c r="I206" i="5"/>
  <c r="R205" i="5"/>
  <c r="Q205" i="5"/>
  <c r="P205" i="5"/>
  <c r="O205" i="5"/>
  <c r="I205" i="5"/>
  <c r="S204" i="5"/>
  <c r="I204" i="5"/>
  <c r="I228" i="5" s="1"/>
  <c r="S203" i="5"/>
  <c r="I203" i="5"/>
  <c r="S202" i="5"/>
  <c r="H202" i="5"/>
  <c r="G202" i="5"/>
  <c r="F202" i="5"/>
  <c r="E202" i="5"/>
  <c r="S201" i="5"/>
  <c r="I201" i="5"/>
  <c r="S200" i="5"/>
  <c r="I200" i="5"/>
  <c r="S199" i="5"/>
  <c r="I199" i="5"/>
  <c r="S198" i="5"/>
  <c r="I198" i="5"/>
  <c r="S197" i="5"/>
  <c r="I197" i="5"/>
  <c r="S196" i="5"/>
  <c r="I196" i="5"/>
  <c r="S195" i="5"/>
  <c r="I195" i="5"/>
  <c r="S194" i="5"/>
  <c r="I194" i="5"/>
  <c r="S193" i="5"/>
  <c r="I193" i="5"/>
  <c r="S192" i="5"/>
  <c r="I192" i="5"/>
  <c r="S191" i="5"/>
  <c r="I191" i="5"/>
  <c r="S190" i="5"/>
  <c r="I190" i="5"/>
  <c r="S189" i="5"/>
  <c r="I189" i="5"/>
  <c r="S188" i="5"/>
  <c r="I188" i="5"/>
  <c r="S187" i="5"/>
  <c r="I187" i="5"/>
  <c r="S186" i="5"/>
  <c r="I186" i="5"/>
  <c r="S185" i="5"/>
  <c r="S205" i="5" s="1"/>
  <c r="I185" i="5"/>
  <c r="R184" i="5"/>
  <c r="Q184" i="5"/>
  <c r="P184" i="5"/>
  <c r="O184" i="5"/>
  <c r="I184" i="5"/>
  <c r="I202" i="5" s="1"/>
  <c r="S183" i="5"/>
  <c r="H183" i="5"/>
  <c r="G183" i="5"/>
  <c r="F183" i="5"/>
  <c r="E183" i="5"/>
  <c r="S182" i="5"/>
  <c r="I182" i="5"/>
  <c r="S181" i="5"/>
  <c r="I181" i="5"/>
  <c r="S180" i="5"/>
  <c r="I180" i="5"/>
  <c r="S179" i="5"/>
  <c r="I179" i="5"/>
  <c r="S178" i="5"/>
  <c r="I178" i="5"/>
  <c r="S177" i="5"/>
  <c r="I177" i="5"/>
  <c r="S176" i="5"/>
  <c r="I176" i="5"/>
  <c r="S175" i="5"/>
  <c r="I175" i="5"/>
  <c r="S174" i="5"/>
  <c r="I174" i="5"/>
  <c r="S173" i="5"/>
  <c r="I173" i="5"/>
  <c r="S172" i="5"/>
  <c r="I172" i="5"/>
  <c r="S171" i="5"/>
  <c r="I171" i="5"/>
  <c r="S170" i="5"/>
  <c r="I170" i="5"/>
  <c r="S169" i="5"/>
  <c r="I169" i="5"/>
  <c r="S168" i="5"/>
  <c r="I168" i="5"/>
  <c r="S167" i="5"/>
  <c r="I167" i="5"/>
  <c r="S166" i="5"/>
  <c r="I166" i="5"/>
  <c r="S165" i="5"/>
  <c r="I165" i="5"/>
  <c r="S164" i="5"/>
  <c r="I164" i="5"/>
  <c r="S163" i="5"/>
  <c r="I163" i="5"/>
  <c r="S162" i="5"/>
  <c r="I162" i="5"/>
  <c r="S161" i="5"/>
  <c r="I161" i="5"/>
  <c r="S160" i="5"/>
  <c r="I160" i="5"/>
  <c r="S159" i="5"/>
  <c r="S184" i="5" s="1"/>
  <c r="I159" i="5"/>
  <c r="R158" i="5"/>
  <c r="Q158" i="5"/>
  <c r="P158" i="5"/>
  <c r="O158" i="5"/>
  <c r="I158" i="5"/>
  <c r="S157" i="5"/>
  <c r="I157" i="5"/>
  <c r="S156" i="5"/>
  <c r="I156" i="5"/>
  <c r="I183" i="5" s="1"/>
  <c r="S155" i="5"/>
  <c r="H155" i="5"/>
  <c r="G155" i="5"/>
  <c r="F155" i="5"/>
  <c r="E155" i="5"/>
  <c r="S154" i="5"/>
  <c r="I154" i="5"/>
  <c r="S153" i="5"/>
  <c r="I153" i="5"/>
  <c r="S152" i="5"/>
  <c r="I152" i="5"/>
  <c r="S151" i="5"/>
  <c r="I151" i="5"/>
  <c r="S150" i="5"/>
  <c r="I150" i="5"/>
  <c r="S149" i="5"/>
  <c r="I149" i="5"/>
  <c r="S148" i="5"/>
  <c r="I148" i="5"/>
  <c r="S147" i="5"/>
  <c r="I147" i="5"/>
  <c r="S146" i="5"/>
  <c r="I146" i="5"/>
  <c r="S145" i="5"/>
  <c r="S158" i="5" s="1"/>
  <c r="I145" i="5"/>
  <c r="R144" i="5"/>
  <c r="Q144" i="5"/>
  <c r="P144" i="5"/>
  <c r="O144" i="5"/>
  <c r="I144" i="5"/>
  <c r="S143" i="5"/>
  <c r="I143" i="5"/>
  <c r="S142" i="5"/>
  <c r="I142" i="5"/>
  <c r="S141" i="5"/>
  <c r="I141" i="5"/>
  <c r="S140" i="5"/>
  <c r="I140" i="5"/>
  <c r="S139" i="5"/>
  <c r="I139" i="5"/>
  <c r="S138" i="5"/>
  <c r="I138" i="5"/>
  <c r="S137" i="5"/>
  <c r="I137" i="5"/>
  <c r="S136" i="5"/>
  <c r="I136" i="5"/>
  <c r="S135" i="5"/>
  <c r="I135" i="5"/>
  <c r="S134" i="5"/>
  <c r="I134" i="5"/>
  <c r="S133" i="5"/>
  <c r="I133" i="5"/>
  <c r="S132" i="5"/>
  <c r="I132" i="5"/>
  <c r="I155" i="5" s="1"/>
  <c r="S131" i="5"/>
  <c r="H131" i="5"/>
  <c r="G131" i="5"/>
  <c r="F131" i="5"/>
  <c r="E131" i="5"/>
  <c r="S130" i="5"/>
  <c r="I130" i="5"/>
  <c r="S129" i="5"/>
  <c r="I129" i="5"/>
  <c r="S128" i="5"/>
  <c r="I128" i="5"/>
  <c r="S127" i="5"/>
  <c r="I127" i="5"/>
  <c r="S126" i="5"/>
  <c r="I126" i="5"/>
  <c r="S125" i="5"/>
  <c r="I125" i="5"/>
  <c r="S124" i="5"/>
  <c r="S144" i="5" s="1"/>
  <c r="I124" i="5"/>
  <c r="R123" i="5"/>
  <c r="Q123" i="5"/>
  <c r="P123" i="5"/>
  <c r="O123" i="5"/>
  <c r="I123" i="5"/>
  <c r="I131" i="5" s="1"/>
  <c r="S122" i="5"/>
  <c r="H122" i="5"/>
  <c r="G122" i="5"/>
  <c r="F122" i="5"/>
  <c r="E122" i="5"/>
  <c r="S121" i="5"/>
  <c r="I121" i="5"/>
  <c r="S120" i="5"/>
  <c r="I120" i="5"/>
  <c r="S119" i="5"/>
  <c r="I119" i="5"/>
  <c r="S118" i="5"/>
  <c r="I118" i="5"/>
  <c r="S117" i="5"/>
  <c r="I117" i="5"/>
  <c r="S116" i="5"/>
  <c r="I116" i="5"/>
  <c r="S115" i="5"/>
  <c r="I115" i="5"/>
  <c r="S114" i="5"/>
  <c r="I114" i="5"/>
  <c r="S113" i="5"/>
  <c r="I113" i="5"/>
  <c r="S112" i="5"/>
  <c r="I112" i="5"/>
  <c r="S111" i="5"/>
  <c r="I111" i="5"/>
  <c r="S110" i="5"/>
  <c r="I110" i="5"/>
  <c r="S109" i="5"/>
  <c r="I109" i="5"/>
  <c r="S108" i="5"/>
  <c r="I108" i="5"/>
  <c r="S107" i="5"/>
  <c r="S123" i="5" s="1"/>
  <c r="I107" i="5"/>
  <c r="R106" i="5"/>
  <c r="Q106" i="5"/>
  <c r="P106" i="5"/>
  <c r="O106" i="5"/>
  <c r="I106" i="5"/>
  <c r="S105" i="5"/>
  <c r="I105" i="5"/>
  <c r="S104" i="5"/>
  <c r="I104" i="5"/>
  <c r="S103" i="5"/>
  <c r="I103" i="5"/>
  <c r="S102" i="5"/>
  <c r="I102" i="5"/>
  <c r="I122" i="5" s="1"/>
  <c r="S101" i="5"/>
  <c r="H101" i="5"/>
  <c r="G101" i="5"/>
  <c r="F101" i="5"/>
  <c r="E101" i="5"/>
  <c r="S100" i="5"/>
  <c r="I100" i="5"/>
  <c r="S99" i="5"/>
  <c r="I99" i="5"/>
  <c r="S98" i="5"/>
  <c r="I98" i="5"/>
  <c r="S97" i="5"/>
  <c r="I97" i="5"/>
  <c r="S96" i="5"/>
  <c r="I96" i="5"/>
  <c r="S95" i="5"/>
  <c r="I95" i="5"/>
  <c r="S94" i="5"/>
  <c r="I94" i="5"/>
  <c r="S93" i="5"/>
  <c r="I93" i="5"/>
  <c r="S92" i="5"/>
  <c r="I92" i="5"/>
  <c r="S91" i="5"/>
  <c r="I91" i="5"/>
  <c r="S90" i="5"/>
  <c r="I90" i="5"/>
  <c r="S89" i="5"/>
  <c r="I89" i="5"/>
  <c r="S88" i="5"/>
  <c r="I88" i="5"/>
  <c r="S87" i="5"/>
  <c r="I87" i="5"/>
  <c r="S86" i="5"/>
  <c r="I86" i="5"/>
  <c r="S85" i="5"/>
  <c r="S106" i="5" s="1"/>
  <c r="I85" i="5"/>
  <c r="R84" i="5"/>
  <c r="Q84" i="5"/>
  <c r="P84" i="5"/>
  <c r="O84" i="5"/>
  <c r="I84" i="5"/>
  <c r="S83" i="5"/>
  <c r="I83" i="5"/>
  <c r="S82" i="5"/>
  <c r="I82" i="5"/>
  <c r="S81" i="5"/>
  <c r="I81" i="5"/>
  <c r="S80" i="5"/>
  <c r="I80" i="5"/>
  <c r="I101" i="5" s="1"/>
  <c r="S79" i="5"/>
  <c r="H79" i="5"/>
  <c r="G79" i="5"/>
  <c r="F79" i="5"/>
  <c r="E79" i="5"/>
  <c r="S78" i="5"/>
  <c r="I78" i="5"/>
  <c r="S77" i="5"/>
  <c r="I77" i="5"/>
  <c r="S76" i="5"/>
  <c r="I76" i="5"/>
  <c r="S75" i="5"/>
  <c r="I75" i="5"/>
  <c r="S74" i="5"/>
  <c r="I74" i="5"/>
  <c r="S73" i="5"/>
  <c r="I73" i="5"/>
  <c r="S72" i="5"/>
  <c r="I72" i="5"/>
  <c r="S71" i="5"/>
  <c r="I71" i="5"/>
  <c r="S70" i="5"/>
  <c r="I70" i="5"/>
  <c r="S69" i="5"/>
  <c r="I69" i="5"/>
  <c r="S68" i="5"/>
  <c r="I68" i="5"/>
  <c r="S67" i="5"/>
  <c r="I67" i="5"/>
  <c r="S66" i="5"/>
  <c r="I66" i="5"/>
  <c r="S65" i="5"/>
  <c r="I65" i="5"/>
  <c r="S64" i="5"/>
  <c r="I64" i="5"/>
  <c r="S63" i="5"/>
  <c r="S84" i="5" s="1"/>
  <c r="I63" i="5"/>
  <c r="R62" i="5"/>
  <c r="Q62" i="5"/>
  <c r="P62" i="5"/>
  <c r="O62" i="5"/>
  <c r="I62" i="5"/>
  <c r="S61" i="5"/>
  <c r="I61" i="5"/>
  <c r="S60" i="5"/>
  <c r="I60" i="5"/>
  <c r="S59" i="5"/>
  <c r="I59" i="5"/>
  <c r="S58" i="5"/>
  <c r="I58" i="5"/>
  <c r="S57" i="5"/>
  <c r="I57" i="5"/>
  <c r="S56" i="5"/>
  <c r="I56" i="5"/>
  <c r="S55" i="5"/>
  <c r="I55" i="5"/>
  <c r="S54" i="5"/>
  <c r="I54" i="5"/>
  <c r="S53" i="5"/>
  <c r="I53" i="5"/>
  <c r="S52" i="5"/>
  <c r="I52" i="5"/>
  <c r="S51" i="5"/>
  <c r="I51" i="5"/>
  <c r="S50" i="5"/>
  <c r="I50" i="5"/>
  <c r="S49" i="5"/>
  <c r="I49" i="5"/>
  <c r="S48" i="5"/>
  <c r="I48" i="5"/>
  <c r="I79" i="5" s="1"/>
  <c r="S47" i="5"/>
  <c r="H47" i="5"/>
  <c r="G47" i="5"/>
  <c r="F47" i="5"/>
  <c r="E47" i="5"/>
  <c r="S46" i="5"/>
  <c r="I46" i="5"/>
  <c r="S45" i="5"/>
  <c r="I45" i="5"/>
  <c r="S44" i="5"/>
  <c r="I44" i="5"/>
  <c r="S43" i="5"/>
  <c r="I43" i="5"/>
  <c r="S42" i="5"/>
  <c r="I42" i="5"/>
  <c r="S41" i="5"/>
  <c r="I41" i="5"/>
  <c r="S40" i="5"/>
  <c r="I40" i="5"/>
  <c r="S39" i="5"/>
  <c r="I39" i="5"/>
  <c r="S38" i="5"/>
  <c r="I38" i="5"/>
  <c r="S37" i="5"/>
  <c r="I37" i="5"/>
  <c r="S36" i="5"/>
  <c r="I36" i="5"/>
  <c r="S35" i="5"/>
  <c r="I35" i="5"/>
  <c r="S34" i="5"/>
  <c r="I34" i="5"/>
  <c r="S33" i="5"/>
  <c r="I33" i="5"/>
  <c r="S32" i="5"/>
  <c r="I32" i="5"/>
  <c r="S31" i="5"/>
  <c r="I31" i="5"/>
  <c r="S30" i="5"/>
  <c r="I30" i="5"/>
  <c r="S29" i="5"/>
  <c r="I29" i="5"/>
  <c r="S28" i="5"/>
  <c r="S62" i="5" s="1"/>
  <c r="I28" i="5"/>
  <c r="S27" i="5"/>
  <c r="R27" i="5"/>
  <c r="P27" i="5"/>
  <c r="O27" i="5"/>
  <c r="I27" i="5"/>
  <c r="S26" i="5"/>
  <c r="I26" i="5"/>
  <c r="I47" i="5" s="1"/>
  <c r="S25" i="5"/>
  <c r="H25" i="5"/>
  <c r="G25" i="5"/>
  <c r="F25" i="5"/>
  <c r="E25" i="5"/>
  <c r="S24" i="5"/>
  <c r="I24" i="5"/>
  <c r="S23" i="5"/>
  <c r="I23" i="5"/>
  <c r="S22" i="5"/>
  <c r="I22" i="5"/>
  <c r="S21" i="5"/>
  <c r="I21" i="5"/>
  <c r="S20" i="5"/>
  <c r="I20" i="5"/>
  <c r="S19" i="5"/>
  <c r="I19" i="5"/>
  <c r="S18" i="5"/>
  <c r="I18" i="5"/>
  <c r="S17" i="5"/>
  <c r="I17" i="5"/>
  <c r="S16" i="5"/>
  <c r="I16" i="5"/>
  <c r="S15" i="5"/>
  <c r="I15" i="5"/>
  <c r="S14" i="5"/>
  <c r="I14" i="5"/>
  <c r="S13" i="5"/>
  <c r="I13" i="5"/>
  <c r="S12" i="5"/>
  <c r="I12" i="5"/>
  <c r="S11" i="5"/>
  <c r="I11" i="5"/>
  <c r="S10" i="5"/>
  <c r="I10" i="5"/>
  <c r="S9" i="5"/>
  <c r="I9" i="5"/>
  <c r="S8" i="5"/>
  <c r="I8" i="5"/>
  <c r="I25" i="5" s="1"/>
  <c r="G44" i="4"/>
  <c r="E44" i="4"/>
  <c r="D44" i="4"/>
  <c r="H43" i="4"/>
  <c r="H42" i="4"/>
  <c r="H41" i="4"/>
  <c r="H40" i="4"/>
  <c r="F39" i="4"/>
  <c r="H39" i="4" s="1"/>
  <c r="H38" i="4"/>
  <c r="H37" i="4"/>
  <c r="H36" i="4"/>
  <c r="F36" i="4"/>
  <c r="H35" i="4"/>
  <c r="F35" i="4"/>
  <c r="H34" i="4"/>
  <c r="F34" i="4"/>
  <c r="H33" i="4"/>
  <c r="F33" i="4"/>
  <c r="H32" i="4"/>
  <c r="F31" i="4"/>
  <c r="H31" i="4" s="1"/>
  <c r="H30" i="4"/>
  <c r="H29" i="4"/>
  <c r="F28" i="4"/>
  <c r="H28" i="4" s="1"/>
  <c r="H27" i="4"/>
  <c r="H26" i="4"/>
  <c r="H25" i="4"/>
  <c r="H24" i="4"/>
  <c r="H23" i="4"/>
  <c r="H22" i="4"/>
  <c r="F21" i="4"/>
  <c r="H21" i="4" s="1"/>
  <c r="H20" i="4"/>
  <c r="H19" i="4"/>
  <c r="H18" i="4"/>
  <c r="H17" i="4"/>
  <c r="F17" i="4"/>
  <c r="H16" i="4"/>
  <c r="F15" i="4"/>
  <c r="H15" i="4" s="1"/>
  <c r="H14" i="4"/>
  <c r="H13" i="4"/>
  <c r="F13" i="4"/>
  <c r="F44" i="4" s="1"/>
  <c r="H12" i="4"/>
  <c r="H11" i="4"/>
  <c r="H10" i="4"/>
  <c r="H9" i="4"/>
  <c r="H8" i="4"/>
  <c r="H7" i="4"/>
  <c r="M46" i="3"/>
  <c r="L46" i="3"/>
  <c r="K46" i="3"/>
  <c r="I46" i="3"/>
  <c r="H46" i="3"/>
  <c r="G46" i="3"/>
  <c r="E46" i="3"/>
  <c r="D46" i="3"/>
  <c r="O45" i="3"/>
  <c r="N45" i="3"/>
  <c r="J45" i="3"/>
  <c r="P45" i="3" s="1"/>
  <c r="F45" i="3"/>
  <c r="N44" i="3"/>
  <c r="F44" i="3"/>
  <c r="O44" i="3" s="1"/>
  <c r="N43" i="3"/>
  <c r="J43" i="3"/>
  <c r="P43" i="3" s="1"/>
  <c r="F43" i="3"/>
  <c r="O43" i="3" s="1"/>
  <c r="N42" i="3"/>
  <c r="F42" i="3"/>
  <c r="J42" i="3" s="1"/>
  <c r="P42" i="3" s="1"/>
  <c r="O41" i="3"/>
  <c r="N41" i="3"/>
  <c r="J41" i="3"/>
  <c r="P41" i="3" s="1"/>
  <c r="F41" i="3"/>
  <c r="N40" i="3"/>
  <c r="F40" i="3"/>
  <c r="O40" i="3" s="1"/>
  <c r="O39" i="3"/>
  <c r="N39" i="3"/>
  <c r="J39" i="3"/>
  <c r="P39" i="3" s="1"/>
  <c r="F39" i="3"/>
  <c r="N38" i="3"/>
  <c r="F38" i="3"/>
  <c r="J38" i="3" s="1"/>
  <c r="P38" i="3" s="1"/>
  <c r="O37" i="3"/>
  <c r="N37" i="3"/>
  <c r="J37" i="3"/>
  <c r="P37" i="3" s="1"/>
  <c r="F37" i="3"/>
  <c r="N36" i="3"/>
  <c r="F36" i="3"/>
  <c r="O36" i="3" s="1"/>
  <c r="O35" i="3"/>
  <c r="N35" i="3"/>
  <c r="J35" i="3"/>
  <c r="P35" i="3" s="1"/>
  <c r="F35" i="3"/>
  <c r="N34" i="3"/>
  <c r="F34" i="3"/>
  <c r="J34" i="3" s="1"/>
  <c r="P34" i="3" s="1"/>
  <c r="O33" i="3"/>
  <c r="N33" i="3"/>
  <c r="J33" i="3"/>
  <c r="P33" i="3" s="1"/>
  <c r="F33" i="3"/>
  <c r="N32" i="3"/>
  <c r="F32" i="3"/>
  <c r="O32" i="3" s="1"/>
  <c r="O31" i="3"/>
  <c r="N31" i="3"/>
  <c r="J31" i="3"/>
  <c r="P31" i="3" s="1"/>
  <c r="F31" i="3"/>
  <c r="N30" i="3"/>
  <c r="F30" i="3"/>
  <c r="J30" i="3" s="1"/>
  <c r="P30" i="3" s="1"/>
  <c r="O29" i="3"/>
  <c r="N29" i="3"/>
  <c r="J29" i="3"/>
  <c r="P29" i="3" s="1"/>
  <c r="F29" i="3"/>
  <c r="N28" i="3"/>
  <c r="F28" i="3"/>
  <c r="O28" i="3" s="1"/>
  <c r="O27" i="3"/>
  <c r="N27" i="3"/>
  <c r="J27" i="3"/>
  <c r="P27" i="3" s="1"/>
  <c r="F27" i="3"/>
  <c r="N26" i="3"/>
  <c r="F26" i="3"/>
  <c r="J26" i="3" s="1"/>
  <c r="P26" i="3" s="1"/>
  <c r="O25" i="3"/>
  <c r="N25" i="3"/>
  <c r="J25" i="3"/>
  <c r="P25" i="3" s="1"/>
  <c r="F25" i="3"/>
  <c r="N24" i="3"/>
  <c r="F24" i="3"/>
  <c r="O24" i="3" s="1"/>
  <c r="O23" i="3"/>
  <c r="N23" i="3"/>
  <c r="J23" i="3"/>
  <c r="P23" i="3" s="1"/>
  <c r="F23" i="3"/>
  <c r="N22" i="3"/>
  <c r="F22" i="3"/>
  <c r="J22" i="3" s="1"/>
  <c r="P22" i="3" s="1"/>
  <c r="O21" i="3"/>
  <c r="N21" i="3"/>
  <c r="J21" i="3"/>
  <c r="P21" i="3" s="1"/>
  <c r="F21" i="3"/>
  <c r="N20" i="3"/>
  <c r="F20" i="3"/>
  <c r="O20" i="3" s="1"/>
  <c r="O19" i="3"/>
  <c r="N19" i="3"/>
  <c r="J19" i="3"/>
  <c r="P19" i="3" s="1"/>
  <c r="F19" i="3"/>
  <c r="N18" i="3"/>
  <c r="F18" i="3"/>
  <c r="J18" i="3" s="1"/>
  <c r="P18" i="3" s="1"/>
  <c r="O17" i="3"/>
  <c r="N17" i="3"/>
  <c r="J17" i="3"/>
  <c r="P17" i="3" s="1"/>
  <c r="F17" i="3"/>
  <c r="N16" i="3"/>
  <c r="F16" i="3"/>
  <c r="O16" i="3" s="1"/>
  <c r="O15" i="3"/>
  <c r="N15" i="3"/>
  <c r="J15" i="3"/>
  <c r="P15" i="3" s="1"/>
  <c r="F15" i="3"/>
  <c r="N14" i="3"/>
  <c r="F14" i="3"/>
  <c r="J14" i="3" s="1"/>
  <c r="P14" i="3" s="1"/>
  <c r="O13" i="3"/>
  <c r="N13" i="3"/>
  <c r="J13" i="3"/>
  <c r="P13" i="3" s="1"/>
  <c r="F13" i="3"/>
  <c r="N12" i="3"/>
  <c r="F12" i="3"/>
  <c r="O12" i="3" s="1"/>
  <c r="O11" i="3"/>
  <c r="N11" i="3"/>
  <c r="J11" i="3"/>
  <c r="P11" i="3" s="1"/>
  <c r="F11" i="3"/>
  <c r="N10" i="3"/>
  <c r="N46" i="3" s="1"/>
  <c r="F10" i="3"/>
  <c r="J10" i="3" s="1"/>
  <c r="G29" i="2"/>
  <c r="F29" i="2"/>
  <c r="D29" i="2"/>
  <c r="C29" i="2"/>
  <c r="E28" i="2"/>
  <c r="H28" i="2" s="1"/>
  <c r="E27" i="2"/>
  <c r="H27" i="2" s="1"/>
  <c r="E26" i="2"/>
  <c r="H26" i="2" s="1"/>
  <c r="E25" i="2"/>
  <c r="H25" i="2" s="1"/>
  <c r="E24" i="2"/>
  <c r="H24" i="2" s="1"/>
  <c r="E16" i="2"/>
  <c r="D16" i="2"/>
  <c r="C16" i="2"/>
  <c r="F15" i="2"/>
  <c r="F14" i="2"/>
  <c r="F13" i="2"/>
  <c r="F12" i="2"/>
  <c r="F11" i="2"/>
  <c r="F10" i="2"/>
  <c r="F9" i="2"/>
  <c r="F8" i="2"/>
  <c r="F7" i="2"/>
  <c r="F16" i="2" s="1"/>
  <c r="P10" i="3" l="1"/>
  <c r="H29" i="2"/>
  <c r="H44" i="4"/>
  <c r="F46" i="3"/>
  <c r="O10" i="3"/>
  <c r="J12" i="3"/>
  <c r="P12" i="3" s="1"/>
  <c r="O14" i="3"/>
  <c r="J16" i="3"/>
  <c r="P16" i="3" s="1"/>
  <c r="O18" i="3"/>
  <c r="J20" i="3"/>
  <c r="P20" i="3" s="1"/>
  <c r="O22" i="3"/>
  <c r="J24" i="3"/>
  <c r="P24" i="3" s="1"/>
  <c r="O26" i="3"/>
  <c r="J28" i="3"/>
  <c r="P28" i="3" s="1"/>
  <c r="O30" i="3"/>
  <c r="J32" i="3"/>
  <c r="P32" i="3" s="1"/>
  <c r="O34" i="3"/>
  <c r="J36" i="3"/>
  <c r="P36" i="3" s="1"/>
  <c r="O38" i="3"/>
  <c r="J40" i="3"/>
  <c r="P40" i="3" s="1"/>
  <c r="O42" i="3"/>
  <c r="J44" i="3"/>
  <c r="P44" i="3" s="1"/>
  <c r="E29" i="2"/>
  <c r="O46" i="3" l="1"/>
  <c r="J46" i="3"/>
  <c r="P46" i="3"/>
</calcChain>
</file>

<file path=xl/sharedStrings.xml><?xml version="1.0" encoding="utf-8"?>
<sst xmlns="http://schemas.openxmlformats.org/spreadsheetml/2006/main" count="1055" uniqueCount="901">
  <si>
    <t>Table III</t>
  </si>
  <si>
    <t>Distribution of Revenue Allocation to State Governments by Federation Account Allocation Committee for the month of December,2018 Shared in January, 2019</t>
  </si>
  <si>
    <t>Summary of Gross Revenue Allocation by Federation Account Allocation Committee for the Month of December, 2018 Shared in January, 2019</t>
  </si>
  <si>
    <t>6=4+5</t>
  </si>
  <si>
    <t>10=6-(7+8+9)</t>
  </si>
  <si>
    <t>15=6+11+12</t>
  </si>
  <si>
    <t>16=10+11+14</t>
  </si>
  <si>
    <t>S/n</t>
  </si>
  <si>
    <t>Beneficiaries</t>
  </si>
  <si>
    <t>No. of LGCs</t>
  </si>
  <si>
    <t>Gross Statutory Allocation</t>
  </si>
  <si>
    <t>13% Share of Derivation (Net)</t>
  </si>
  <si>
    <t>Gross Total</t>
  </si>
  <si>
    <t>Deductions</t>
  </si>
  <si>
    <t>Statutory</t>
  </si>
  <si>
    <t>Exchange Gain Difference</t>
  </si>
  <si>
    <t>VAT</t>
  </si>
  <si>
    <t>Total</t>
  </si>
  <si>
    <t>Net Statutory Allocation</t>
  </si>
  <si>
    <t>Distribution  of Exchange Gain</t>
  </si>
  <si>
    <t>Gross VAT Allocation</t>
  </si>
  <si>
    <t>Deduction</t>
  </si>
  <si>
    <t>₦</t>
  </si>
  <si>
    <t>Net VAT Allocation</t>
  </si>
  <si>
    <t>Total Gross Amount</t>
  </si>
  <si>
    <t>Total Net Amount</t>
  </si>
  <si>
    <t>External Debt</t>
  </si>
  <si>
    <t>FGN (see Table II)</t>
  </si>
  <si>
    <t>Contractual Obligation (ISPO)</t>
  </si>
  <si>
    <t>Other Deductions   (see Note)</t>
  </si>
  <si>
    <t>=N=</t>
  </si>
  <si>
    <t>ABIA</t>
  </si>
  <si>
    <t>State (see Table III)</t>
  </si>
  <si>
    <t>LGCs (see Table IV)</t>
  </si>
  <si>
    <t>13% Derivation Fund</t>
  </si>
  <si>
    <t>Cost of Collection - NCS</t>
  </si>
  <si>
    <t>Cost of Collection - DPR</t>
  </si>
  <si>
    <t>Cost of Collections - FIRS</t>
  </si>
  <si>
    <t>Refund to FIRS</t>
  </si>
  <si>
    <t>Refund to DPR</t>
  </si>
  <si>
    <t>Check!!</t>
  </si>
  <si>
    <t>Summary of Distribution of Revenue Allocation to Local Government Councils by Federation Account Allocation Committee for the month of December, 2018 Shared in January, 2019</t>
  </si>
  <si>
    <t>ADAMAWA</t>
  </si>
  <si>
    <t>AKWA IBOM</t>
  </si>
  <si>
    <t>7(3+4+5+6)</t>
  </si>
  <si>
    <t>ANAMBRA</t>
  </si>
  <si>
    <t>BAUCHI</t>
  </si>
  <si>
    <t>BAYELSA</t>
  </si>
  <si>
    <t>BENUE</t>
  </si>
  <si>
    <t>BORNO</t>
  </si>
  <si>
    <t>Distribution of Revenue Allocation to FGN by Federation Account Allocation Committee for the Month of December, 2018 Shared in January, 2019</t>
  </si>
  <si>
    <t>CROSS RIVER</t>
  </si>
  <si>
    <t>DELTA</t>
  </si>
  <si>
    <t>Exchange Gain Allocation</t>
  </si>
  <si>
    <t>EBONYI</t>
  </si>
  <si>
    <t>4= 2-3</t>
  </si>
  <si>
    <t>EDO</t>
  </si>
  <si>
    <t>7 (4 + 5 +6)</t>
  </si>
  <si>
    <t>EKITI</t>
  </si>
  <si>
    <t>Value Added Tax</t>
  </si>
  <si>
    <t>ENUGU</t>
  </si>
  <si>
    <t>GOMBE</t>
  </si>
  <si>
    <t>IMO</t>
  </si>
  <si>
    <t>JIGAWA</t>
  </si>
  <si>
    <t>Less Deductions</t>
  </si>
  <si>
    <t>KADUNA</t>
  </si>
  <si>
    <t>KANO</t>
  </si>
  <si>
    <t>KATSINA</t>
  </si>
  <si>
    <t>KEBBI</t>
  </si>
  <si>
    <t>KOGI</t>
  </si>
  <si>
    <t>KWARA</t>
  </si>
  <si>
    <t>LAGOS</t>
  </si>
  <si>
    <t>FGN (CRF Account)</t>
  </si>
  <si>
    <t>NASSARAWA</t>
  </si>
  <si>
    <t>NIGER</t>
  </si>
  <si>
    <t>Share of Derivation &amp; Ecology</t>
  </si>
  <si>
    <t>OGUN</t>
  </si>
  <si>
    <t>Stabilization</t>
  </si>
  <si>
    <t>ONDO</t>
  </si>
  <si>
    <t>Development of Natural Resources</t>
  </si>
  <si>
    <t>OSUN</t>
  </si>
  <si>
    <t>FCT-Abuja</t>
  </si>
  <si>
    <t>Sub-total</t>
  </si>
  <si>
    <t>OYO</t>
  </si>
  <si>
    <t>PLATEAU</t>
  </si>
  <si>
    <t>RIVERS</t>
  </si>
  <si>
    <t>SOKOTO</t>
  </si>
  <si>
    <t>CHECK</t>
  </si>
  <si>
    <t>TARABA</t>
  </si>
  <si>
    <t>YOBE</t>
  </si>
  <si>
    <t>ZAMFARA</t>
  </si>
  <si>
    <t>Total (States)</t>
  </si>
  <si>
    <t>Note :</t>
  </si>
  <si>
    <r>
      <t xml:space="preserve">*   Other Deductions cover; </t>
    </r>
    <r>
      <rPr>
        <b/>
        <sz val="10"/>
        <rFont val="Arial"/>
      </rPr>
      <t>National Water Rehabilitation Projects, National Agricultural Technology Support Programme,Salary Bailout,</t>
    </r>
  </si>
  <si>
    <t>Payment for Fertilizer, State Water Supply Project, State Agricultural Project and National Fadama Project</t>
  </si>
  <si>
    <t>FCT, ABUJA</t>
  </si>
  <si>
    <t>Total LGCs</t>
  </si>
  <si>
    <t>Table IV</t>
  </si>
  <si>
    <t>Distribution  of Revenue Allocation to Local Government Councils by Federation Account Allocation Committee for the Month of December, 2018 Shared in January, 2019</t>
  </si>
  <si>
    <t>State</t>
  </si>
  <si>
    <t>Local Government Councils</t>
  </si>
  <si>
    <t>Total Allocation</t>
  </si>
  <si>
    <t>ABA NORTH</t>
  </si>
  <si>
    <t>KUNCHI</t>
  </si>
  <si>
    <t>ABA SOUTH</t>
  </si>
  <si>
    <t>KURA</t>
  </si>
  <si>
    <t>AROCHUKWU</t>
  </si>
  <si>
    <t>MADOBI</t>
  </si>
  <si>
    <t>BENDE</t>
  </si>
  <si>
    <t>MAKODA</t>
  </si>
  <si>
    <t>IKWUANO</t>
  </si>
  <si>
    <t>MINJIBIR</t>
  </si>
  <si>
    <t>ISIALA NGWA NORTH</t>
  </si>
  <si>
    <t>ISIALA NGWA SOUTH</t>
  </si>
  <si>
    <t>RANO</t>
  </si>
  <si>
    <t>ISUIKWUATO</t>
  </si>
  <si>
    <t>RIMIN GADO</t>
  </si>
  <si>
    <t>NNEOCHI</t>
  </si>
  <si>
    <t>ROGO</t>
  </si>
  <si>
    <t>OBIOMA NGWA</t>
  </si>
  <si>
    <t>SHANONO</t>
  </si>
  <si>
    <t>OHAFIA</t>
  </si>
  <si>
    <t>SUMAILA</t>
  </si>
  <si>
    <t>OSISIOMA</t>
  </si>
  <si>
    <t>TAKAI</t>
  </si>
  <si>
    <t>UGWUNAGBO</t>
  </si>
  <si>
    <t>TARAUNI</t>
  </si>
  <si>
    <t>UKWA EAST</t>
  </si>
  <si>
    <t>TOFA</t>
  </si>
  <si>
    <t>UKWA WEST</t>
  </si>
  <si>
    <t>TSANYAWA</t>
  </si>
  <si>
    <t>UMUAHIA NORTH</t>
  </si>
  <si>
    <t>TUDUN WADA</t>
  </si>
  <si>
    <t>UMUAHIA SOUTH</t>
  </si>
  <si>
    <t>UNGOGO</t>
  </si>
  <si>
    <t>ABIA TOTAL</t>
  </si>
  <si>
    <t>WARAWA</t>
  </si>
  <si>
    <t>DEMSA</t>
  </si>
  <si>
    <t>WUDIL</t>
  </si>
  <si>
    <t>FUFORE</t>
  </si>
  <si>
    <t>KANO TOTAL</t>
  </si>
  <si>
    <t>GANYE</t>
  </si>
  <si>
    <t>BAKORI</t>
  </si>
  <si>
    <t>GIREI</t>
  </si>
  <si>
    <t>BATAGARAWA</t>
  </si>
  <si>
    <t>GOMBI</t>
  </si>
  <si>
    <t>BATSARI</t>
  </si>
  <si>
    <t>GUYUK</t>
  </si>
  <si>
    <t>BAURE</t>
  </si>
  <si>
    <t>HONG</t>
  </si>
  <si>
    <t>BINDAWA</t>
  </si>
  <si>
    <t>JADA</t>
  </si>
  <si>
    <t>CHARANCHI</t>
  </si>
  <si>
    <t>YOLA-NORTH</t>
  </si>
  <si>
    <t>DAN-MUSA</t>
  </si>
  <si>
    <t>LAMURDE</t>
  </si>
  <si>
    <t>DANDUME</t>
  </si>
  <si>
    <t>MADAGALI</t>
  </si>
  <si>
    <t>DANJA</t>
  </si>
  <si>
    <t>MAIHA</t>
  </si>
  <si>
    <t>DAURA</t>
  </si>
  <si>
    <t>MAYO-BELWA</t>
  </si>
  <si>
    <t>DUTSI</t>
  </si>
  <si>
    <t>MICHIKA</t>
  </si>
  <si>
    <t>DUTSINMA</t>
  </si>
  <si>
    <t>MUBI NORTH</t>
  </si>
  <si>
    <t>FASKARI</t>
  </si>
  <si>
    <t>MUBI SOUTH</t>
  </si>
  <si>
    <t>FUNTUA</t>
  </si>
  <si>
    <t>NUMAN</t>
  </si>
  <si>
    <t>INGAWA</t>
  </si>
  <si>
    <t>SHELLENG</t>
  </si>
  <si>
    <t>JIBIA</t>
  </si>
  <si>
    <t>SONG</t>
  </si>
  <si>
    <t>KAFUR</t>
  </si>
  <si>
    <t>TOUNGO</t>
  </si>
  <si>
    <t>KAITA</t>
  </si>
  <si>
    <t>YOLA-SOUTH</t>
  </si>
  <si>
    <t>KANKARA</t>
  </si>
  <si>
    <t>ADAMAWA TOTAL</t>
  </si>
  <si>
    <t>KANKIA</t>
  </si>
  <si>
    <t>ABAK</t>
  </si>
  <si>
    <t>EASTERN OBOLO</t>
  </si>
  <si>
    <t>KURFI</t>
  </si>
  <si>
    <t>EKET</t>
  </si>
  <si>
    <t>KUSADA</t>
  </si>
  <si>
    <t>EKPE ATAI</t>
  </si>
  <si>
    <t>MAIADUA</t>
  </si>
  <si>
    <t>ESSIEN UDIM</t>
  </si>
  <si>
    <t>MALUMFASHI</t>
  </si>
  <si>
    <t>ETIM EKPO</t>
  </si>
  <si>
    <t>MANI</t>
  </si>
  <si>
    <t>ETINAN</t>
  </si>
  <si>
    <t>MASHI</t>
  </si>
  <si>
    <t>IBENO</t>
  </si>
  <si>
    <t>MATAZU</t>
  </si>
  <si>
    <t>IBESIKPO ASUTAN</t>
  </si>
  <si>
    <t>MUSAWA</t>
  </si>
  <si>
    <t>IBIONO IBOM</t>
  </si>
  <si>
    <t>RIMI</t>
  </si>
  <si>
    <t>IKA</t>
  </si>
  <si>
    <t>SABUWA</t>
  </si>
  <si>
    <t>IKONO</t>
  </si>
  <si>
    <t>SAFANA</t>
  </si>
  <si>
    <t>IKOT ABASI</t>
  </si>
  <si>
    <t>SANDAMU</t>
  </si>
  <si>
    <t>IKOT EKPENE</t>
  </si>
  <si>
    <t>ZANGO</t>
  </si>
  <si>
    <t>INI</t>
  </si>
  <si>
    <t>KATSINA TOTAL</t>
  </si>
  <si>
    <t>ITU</t>
  </si>
  <si>
    <t>ALIERU</t>
  </si>
  <si>
    <t>MBO</t>
  </si>
  <si>
    <t>AREWA</t>
  </si>
  <si>
    <t>MKPAT ENIN</t>
  </si>
  <si>
    <t>ARGUNGU</t>
  </si>
  <si>
    <t>NSIT IBOM</t>
  </si>
  <si>
    <t>AUGIE</t>
  </si>
  <si>
    <t>NSIT UBIUM</t>
  </si>
  <si>
    <t>BAGUDO</t>
  </si>
  <si>
    <t>OBAT AKARA</t>
  </si>
  <si>
    <t>BIRNIN -KEBBI</t>
  </si>
  <si>
    <t>OKOBO</t>
  </si>
  <si>
    <t>BUNZA</t>
  </si>
  <si>
    <t>ONNA</t>
  </si>
  <si>
    <t>DANDI KAMBA</t>
  </si>
  <si>
    <t>ORON</t>
  </si>
  <si>
    <t>DANKO /WASAGU</t>
  </si>
  <si>
    <t>ORUK ANAM</t>
  </si>
  <si>
    <t>FAKAI</t>
  </si>
  <si>
    <t>UDUNG UKO</t>
  </si>
  <si>
    <t>GWANDU</t>
  </si>
  <si>
    <t>UKANAFUN</t>
  </si>
  <si>
    <t>JEGA</t>
  </si>
  <si>
    <t>UQUO</t>
  </si>
  <si>
    <t>KALGO</t>
  </si>
  <si>
    <t>URUAN</t>
  </si>
  <si>
    <t>KOKO/BESSE</t>
  </si>
  <si>
    <t>URUE OFFONG/ORUK</t>
  </si>
  <si>
    <t>MAIYAMA</t>
  </si>
  <si>
    <t>UYO</t>
  </si>
  <si>
    <t>NGASKI</t>
  </si>
  <si>
    <t>AKWA IBOM TOTAL</t>
  </si>
  <si>
    <t>SAKABA</t>
  </si>
  <si>
    <t>AGUATA</t>
  </si>
  <si>
    <t>SHANGA</t>
  </si>
  <si>
    <t>ANAMBRA EAST</t>
  </si>
  <si>
    <t>SURU</t>
  </si>
  <si>
    <t>ANAMBRA WEST</t>
  </si>
  <si>
    <t>YAURI</t>
  </si>
  <si>
    <t>ANIOCHA</t>
  </si>
  <si>
    <t>ZURU</t>
  </si>
  <si>
    <t>AWKA NORTH</t>
  </si>
  <si>
    <t>KEBBI TOTAL</t>
  </si>
  <si>
    <t>AWKA SOUTH</t>
  </si>
  <si>
    <t>ADAVI</t>
  </si>
  <si>
    <t>AYAMELUM</t>
  </si>
  <si>
    <t>AJAOKUTA</t>
  </si>
  <si>
    <t>DUNUKOFIA</t>
  </si>
  <si>
    <t>ANKPA</t>
  </si>
  <si>
    <t>EKWUSIGWO</t>
  </si>
  <si>
    <t>BASSA</t>
  </si>
  <si>
    <t>IDEMILI NORTH</t>
  </si>
  <si>
    <t>DEKINA</t>
  </si>
  <si>
    <t>IDEMILI SOUTH</t>
  </si>
  <si>
    <t>IBAJI</t>
  </si>
  <si>
    <t>IHIALA</t>
  </si>
  <si>
    <t>IDAH</t>
  </si>
  <si>
    <t>NJIKOKA</t>
  </si>
  <si>
    <t>IGALAMELA</t>
  </si>
  <si>
    <t>NNEWI NORTH</t>
  </si>
  <si>
    <t>IJUMU</t>
  </si>
  <si>
    <t>NNEWI SOUTH</t>
  </si>
  <si>
    <t>KABBA/BUNU</t>
  </si>
  <si>
    <t>OGBARU</t>
  </si>
  <si>
    <t>ONISHA NORTH</t>
  </si>
  <si>
    <t>KOTON KARFE</t>
  </si>
  <si>
    <t>ONISHA SOUTH</t>
  </si>
  <si>
    <t>MOPA-MURO</t>
  </si>
  <si>
    <t>ORUMBA NORTH</t>
  </si>
  <si>
    <t>OFU</t>
  </si>
  <si>
    <t>ORUMBA SOUTH</t>
  </si>
  <si>
    <t>OGORI/MAGONGO</t>
  </si>
  <si>
    <t>OYI</t>
  </si>
  <si>
    <t>OKEHI</t>
  </si>
  <si>
    <t>ANAMBRA TOTAL</t>
  </si>
  <si>
    <t>OKENE</t>
  </si>
  <si>
    <t>ALKALERI</t>
  </si>
  <si>
    <t>OLAMABORO</t>
  </si>
  <si>
    <t>OMALA</t>
  </si>
  <si>
    <t>BOGORO</t>
  </si>
  <si>
    <t>YAGBA EAST</t>
  </si>
  <si>
    <t>DAMBAN</t>
  </si>
  <si>
    <t>YAGBA WEST</t>
  </si>
  <si>
    <t>DARAZO</t>
  </si>
  <si>
    <t>KOGI TOTAL</t>
  </si>
  <si>
    <t>DASS</t>
  </si>
  <si>
    <t>ASA</t>
  </si>
  <si>
    <t>GAMAWA</t>
  </si>
  <si>
    <t>BARUTEN</t>
  </si>
  <si>
    <t>GANJUWA</t>
  </si>
  <si>
    <t>EDU</t>
  </si>
  <si>
    <t>GIADE</t>
  </si>
  <si>
    <t>I/GADAU</t>
  </si>
  <si>
    <t>IFELODUN</t>
  </si>
  <si>
    <t>JAMA'ARE</t>
  </si>
  <si>
    <t>ILORIN EAST</t>
  </si>
  <si>
    <t>KATAGUM</t>
  </si>
  <si>
    <t>ILORIN SOUTH</t>
  </si>
  <si>
    <t>KIRFI</t>
  </si>
  <si>
    <t>ILORIN WEST</t>
  </si>
  <si>
    <t>MISAU</t>
  </si>
  <si>
    <t>IREPODUN</t>
  </si>
  <si>
    <t>NINGI</t>
  </si>
  <si>
    <t>KAI AMA</t>
  </si>
  <si>
    <t>SHIRA</t>
  </si>
  <si>
    <t>MORO</t>
  </si>
  <si>
    <t>TAFAWA BALEWA</t>
  </si>
  <si>
    <t>OFFA</t>
  </si>
  <si>
    <t>TORO</t>
  </si>
  <si>
    <t>OKE-ERO</t>
  </si>
  <si>
    <t>WARJI</t>
  </si>
  <si>
    <t>OSIN</t>
  </si>
  <si>
    <t>ZAKI</t>
  </si>
  <si>
    <t>OYUN</t>
  </si>
  <si>
    <t>BAUCHI TOTAL</t>
  </si>
  <si>
    <t>PATEGI</t>
  </si>
  <si>
    <t>BRASS</t>
  </si>
  <si>
    <t>KWARA TOTAL</t>
  </si>
  <si>
    <t>EKERMOR</t>
  </si>
  <si>
    <t>AGEGE</t>
  </si>
  <si>
    <t>KOLOKUMA/OPOKUMA</t>
  </si>
  <si>
    <t>AJEROMI/IFELODUN</t>
  </si>
  <si>
    <t>NEMBE</t>
  </si>
  <si>
    <t>ALIMOSHO</t>
  </si>
  <si>
    <t>OGBIA</t>
  </si>
  <si>
    <t>AMOWO-ODOFIN</t>
  </si>
  <si>
    <t>SAGBAMA</t>
  </si>
  <si>
    <t>APAPA</t>
  </si>
  <si>
    <t>SOUTHERN IJAW</t>
  </si>
  <si>
    <t>BADAGRY</t>
  </si>
  <si>
    <t>YENAGOA</t>
  </si>
  <si>
    <t>EPE</t>
  </si>
  <si>
    <t>BAYELSA TOTAL</t>
  </si>
  <si>
    <t>ETI-OSA</t>
  </si>
  <si>
    <t>ADO</t>
  </si>
  <si>
    <t>IBEJU-LEKKI</t>
  </si>
  <si>
    <t>AGATU</t>
  </si>
  <si>
    <t>IFAKO/IJAYE</t>
  </si>
  <si>
    <t>APA</t>
  </si>
  <si>
    <t>IKEJA</t>
  </si>
  <si>
    <t>BURUKU</t>
  </si>
  <si>
    <t>IKORODU</t>
  </si>
  <si>
    <t>GBOKO</t>
  </si>
  <si>
    <t>KOSOFE</t>
  </si>
  <si>
    <t>GUMA</t>
  </si>
  <si>
    <t>LAGOS ISLAND</t>
  </si>
  <si>
    <t>GWER EAST</t>
  </si>
  <si>
    <t>LAGOS MAINLAND</t>
  </si>
  <si>
    <t>GWER WEST</t>
  </si>
  <si>
    <t>MUSHIN</t>
  </si>
  <si>
    <t>KATSINA ALA</t>
  </si>
  <si>
    <t>OJO</t>
  </si>
  <si>
    <t>KONSHISHA</t>
  </si>
  <si>
    <t>OSHODI/ISOLO</t>
  </si>
  <si>
    <t>KWANDE</t>
  </si>
  <si>
    <t>SOMOLU</t>
  </si>
  <si>
    <t>LOGO</t>
  </si>
  <si>
    <t>SURULERE</t>
  </si>
  <si>
    <t>MAKURDI</t>
  </si>
  <si>
    <t>LAGOS TOTAL</t>
  </si>
  <si>
    <t>OBI</t>
  </si>
  <si>
    <t>AKWANGA</t>
  </si>
  <si>
    <t>OGBADIBO</t>
  </si>
  <si>
    <t>AWE</t>
  </si>
  <si>
    <t>OHIMINI</t>
  </si>
  <si>
    <t>DOMA</t>
  </si>
  <si>
    <t>OJU</t>
  </si>
  <si>
    <t>KARU</t>
  </si>
  <si>
    <t>OKPOKWU</t>
  </si>
  <si>
    <t>KEANA</t>
  </si>
  <si>
    <t>OTUKPO</t>
  </si>
  <si>
    <t>KEFFI</t>
  </si>
  <si>
    <t>TARKA</t>
  </si>
  <si>
    <t>KOKONA</t>
  </si>
  <si>
    <t>UKUM</t>
  </si>
  <si>
    <t>LAFIA</t>
  </si>
  <si>
    <t>USHONGO</t>
  </si>
  <si>
    <t>NASARAWA</t>
  </si>
  <si>
    <t>VANDEIKYA</t>
  </si>
  <si>
    <t>NASARAWA EGGON</t>
  </si>
  <si>
    <t>BENUE TOTAL</t>
  </si>
  <si>
    <t>ABADAN</t>
  </si>
  <si>
    <t>TOTO</t>
  </si>
  <si>
    <t>ASKIRA UBA</t>
  </si>
  <si>
    <t>WAMBA</t>
  </si>
  <si>
    <t>BAMA</t>
  </si>
  <si>
    <t>NASSARAWA TOTAL</t>
  </si>
  <si>
    <t>BAYO</t>
  </si>
  <si>
    <t>AGAIE</t>
  </si>
  <si>
    <t>BIU</t>
  </si>
  <si>
    <t>AGWARA</t>
  </si>
  <si>
    <t>CHIBOK</t>
  </si>
  <si>
    <t>BIDA</t>
  </si>
  <si>
    <t>DAMBOA</t>
  </si>
  <si>
    <t>BORGU</t>
  </si>
  <si>
    <t>DIKWA</t>
  </si>
  <si>
    <t>BOSSO</t>
  </si>
  <si>
    <t>GUBIO</t>
  </si>
  <si>
    <t>EDATI</t>
  </si>
  <si>
    <t>GUZAMALA</t>
  </si>
  <si>
    <t>GBAKO</t>
  </si>
  <si>
    <t>GWOZA</t>
  </si>
  <si>
    <t>GURARA</t>
  </si>
  <si>
    <t>HAWUL</t>
  </si>
  <si>
    <t>KATCHA</t>
  </si>
  <si>
    <t>JERE</t>
  </si>
  <si>
    <t>KONTAGORA</t>
  </si>
  <si>
    <t>KAGA</t>
  </si>
  <si>
    <t>LAPAI</t>
  </si>
  <si>
    <t>KALA BALGE</t>
  </si>
  <si>
    <t>LAVUN</t>
  </si>
  <si>
    <t>KONDUGA</t>
  </si>
  <si>
    <t>MAGAMA</t>
  </si>
  <si>
    <t>KUKAWA</t>
  </si>
  <si>
    <t>MARIGA</t>
  </si>
  <si>
    <t>KWAYA KUSAR</t>
  </si>
  <si>
    <t>MASHEGU</t>
  </si>
  <si>
    <t>MAFA</t>
  </si>
  <si>
    <t>MINNA</t>
  </si>
  <si>
    <t>MAGUMERI</t>
  </si>
  <si>
    <t>MOKWA</t>
  </si>
  <si>
    <t>MAIDUGURI METRO</t>
  </si>
  <si>
    <t>MUYA</t>
  </si>
  <si>
    <t>MARTE</t>
  </si>
  <si>
    <t>PAIKORO</t>
  </si>
  <si>
    <t>MOBBAR</t>
  </si>
  <si>
    <t>RAFI</t>
  </si>
  <si>
    <t>MONGUNO</t>
  </si>
  <si>
    <t>RIJAU</t>
  </si>
  <si>
    <t>NGALA</t>
  </si>
  <si>
    <t>SHIRORO</t>
  </si>
  <si>
    <t>NGANZAI</t>
  </si>
  <si>
    <t>SULEJA</t>
  </si>
  <si>
    <t>SHANI</t>
  </si>
  <si>
    <t>TAFA</t>
  </si>
  <si>
    <t>BORNO TOTAL</t>
  </si>
  <si>
    <t>WUSHISHI</t>
  </si>
  <si>
    <t>ABI</t>
  </si>
  <si>
    <t>NIGER TOTAL</t>
  </si>
  <si>
    <t>AKAMKPA</t>
  </si>
  <si>
    <t>ABEOKUTA NORTH</t>
  </si>
  <si>
    <t>AKPABUYO</t>
  </si>
  <si>
    <t>ABEOKUTA SOUTH</t>
  </si>
  <si>
    <t>BAKASSI</t>
  </si>
  <si>
    <t>ADO-ODO/OTA</t>
  </si>
  <si>
    <t>BEKWARA</t>
  </si>
  <si>
    <t>EGBADO NORTH</t>
  </si>
  <si>
    <t>BIASE</t>
  </si>
  <si>
    <t>EGBADO SOUTH</t>
  </si>
  <si>
    <t>BOKI</t>
  </si>
  <si>
    <t>EWEKORO</t>
  </si>
  <si>
    <t>CALABAR MUNICIPAL</t>
  </si>
  <si>
    <t>REMO NORTH</t>
  </si>
  <si>
    <t>CALABAR SOUTH</t>
  </si>
  <si>
    <t>IFO</t>
  </si>
  <si>
    <t>ETUNG</t>
  </si>
  <si>
    <t>IJEBU EAST</t>
  </si>
  <si>
    <t>IKOM</t>
  </si>
  <si>
    <t>IJEBU NORTH</t>
  </si>
  <si>
    <t>OBANLIKU</t>
  </si>
  <si>
    <t>IJEBU ODE</t>
  </si>
  <si>
    <t>OBUBRA</t>
  </si>
  <si>
    <t>IKENNE</t>
  </si>
  <si>
    <t>OBUDU</t>
  </si>
  <si>
    <t>IJEBU NORTH EAST</t>
  </si>
  <si>
    <t>ODUKPANI</t>
  </si>
  <si>
    <t>IMEKO-AFON</t>
  </si>
  <si>
    <t>OGAJA</t>
  </si>
  <si>
    <t>IPOKIA</t>
  </si>
  <si>
    <t>YAKURR</t>
  </si>
  <si>
    <t>OBAFEMI/OWODE</t>
  </si>
  <si>
    <t>YALA</t>
  </si>
  <si>
    <t>ODEDAH</t>
  </si>
  <si>
    <t>CROSS RIVER TOTAL</t>
  </si>
  <si>
    <t>ODOGBOLU</t>
  </si>
  <si>
    <t>ANIOCHA NORTH</t>
  </si>
  <si>
    <t>OGUN WATERSIDE</t>
  </si>
  <si>
    <t>ANIOCHA SOUTH</t>
  </si>
  <si>
    <t>SHAGAMU</t>
  </si>
  <si>
    <t>BOMADI</t>
  </si>
  <si>
    <t>OGUN TOTAL</t>
  </si>
  <si>
    <t>BURUTU</t>
  </si>
  <si>
    <t>AKOKO NORTH EAST</t>
  </si>
  <si>
    <t>ETHIOPE EAST</t>
  </si>
  <si>
    <t>AKOKO NORTH WEST</t>
  </si>
  <si>
    <t>ETHIOPE WEST</t>
  </si>
  <si>
    <t>AKOKO SOUTH WEST</t>
  </si>
  <si>
    <t>IKA NORTH EAST</t>
  </si>
  <si>
    <t>AKOKO SOUTH EAST</t>
  </si>
  <si>
    <t>IKA SOUTH</t>
  </si>
  <si>
    <t>AKURE NORTH</t>
  </si>
  <si>
    <t>ISOKO NORTH</t>
  </si>
  <si>
    <t>AKURE SOUTH</t>
  </si>
  <si>
    <t>ISOKO SOUTH</t>
  </si>
  <si>
    <t>IDANRE</t>
  </si>
  <si>
    <t>NDOKWA EAST</t>
  </si>
  <si>
    <t>IFEDORE</t>
  </si>
  <si>
    <t>NDOKWA WEST</t>
  </si>
  <si>
    <t>OKITIPUPA</t>
  </si>
  <si>
    <t>OKPE</t>
  </si>
  <si>
    <t>ILAJE</t>
  </si>
  <si>
    <t>OSHIMILI NORTH</t>
  </si>
  <si>
    <t>ESE-EDO</t>
  </si>
  <si>
    <t>OSHIMILI SOUTH</t>
  </si>
  <si>
    <t>ILE-OLUJI-OKEIGBO</t>
  </si>
  <si>
    <t>PATANI</t>
  </si>
  <si>
    <t>IRELE</t>
  </si>
  <si>
    <t>SAPELE</t>
  </si>
  <si>
    <t>ODIGBO</t>
  </si>
  <si>
    <t>UDU</t>
  </si>
  <si>
    <t>ONDO EAST</t>
  </si>
  <si>
    <t>UGHELLI NORTH</t>
  </si>
  <si>
    <t>ONDO WEST</t>
  </si>
  <si>
    <t>UGHELLI SOUTH</t>
  </si>
  <si>
    <t>OSE</t>
  </si>
  <si>
    <t>UKWUANI</t>
  </si>
  <si>
    <t>OWO</t>
  </si>
  <si>
    <t>UVWIE</t>
  </si>
  <si>
    <t>ONDO TOTAL</t>
  </si>
  <si>
    <t>WARRI SOUTH</t>
  </si>
  <si>
    <t>ATAKUMOSA EAST</t>
  </si>
  <si>
    <t>WARRI NORTH</t>
  </si>
  <si>
    <t>ATAKUMOSA WEST</t>
  </si>
  <si>
    <t>WARRI SOUTH-WEST</t>
  </si>
  <si>
    <t>AIYEDADE</t>
  </si>
  <si>
    <t>DELTA TOTAL</t>
  </si>
  <si>
    <t>AIYEDIRE</t>
  </si>
  <si>
    <t>ABAKALIKI</t>
  </si>
  <si>
    <t>BOLUWADURO</t>
  </si>
  <si>
    <t>AFIKPO NORTH</t>
  </si>
  <si>
    <t>BORIPE</t>
  </si>
  <si>
    <t xml:space="preserve">AFIKPO SOUTH </t>
  </si>
  <si>
    <t>EDE NORTH</t>
  </si>
  <si>
    <t>EDE SOUTH</t>
  </si>
  <si>
    <t>EZZA NORTH</t>
  </si>
  <si>
    <t>EGBEDORE</t>
  </si>
  <si>
    <t>EZZA SOUTH</t>
  </si>
  <si>
    <t>EJIGBO</t>
  </si>
  <si>
    <t>IKWO</t>
  </si>
  <si>
    <t>IFE CENTRAL</t>
  </si>
  <si>
    <t>ISHIELU</t>
  </si>
  <si>
    <t>IFE EAST</t>
  </si>
  <si>
    <t>IVO</t>
  </si>
  <si>
    <t>IFE NORTH</t>
  </si>
  <si>
    <t>IZZI</t>
  </si>
  <si>
    <t>IFE SOUTH</t>
  </si>
  <si>
    <t>OHAOZARA</t>
  </si>
  <si>
    <t>IFEDAYO</t>
  </si>
  <si>
    <t>OHAUKWU</t>
  </si>
  <si>
    <t>ONICHA</t>
  </si>
  <si>
    <t>ILA</t>
  </si>
  <si>
    <t>EBONYI TOTAL</t>
  </si>
  <si>
    <t>ILESHA EAST</t>
  </si>
  <si>
    <t>AKOKO EDO</t>
  </si>
  <si>
    <t>ILESHA WEST</t>
  </si>
  <si>
    <t>EGOR</t>
  </si>
  <si>
    <t>ESAN CENTRAL</t>
  </si>
  <si>
    <t>IREWOLE</t>
  </si>
  <si>
    <t>ESAN NORTH EAST</t>
  </si>
  <si>
    <t>ISOKAN</t>
  </si>
  <si>
    <t>ESAN SOUTH EAST</t>
  </si>
  <si>
    <t>IWO</t>
  </si>
  <si>
    <t>ESAN WEST</t>
  </si>
  <si>
    <t>OBOKUN</t>
  </si>
  <si>
    <t>ETSAKO CENTRAL</t>
  </si>
  <si>
    <t>ODO-OTIN</t>
  </si>
  <si>
    <t>ETSAKO EAST</t>
  </si>
  <si>
    <t>OLA-OLUWA</t>
  </si>
  <si>
    <t>ETSAKO WEST</t>
  </si>
  <si>
    <t>OLORUNDA</t>
  </si>
  <si>
    <t>IGUEBEN</t>
  </si>
  <si>
    <t>ORIADE</t>
  </si>
  <si>
    <t>IKPOBA OKHA</t>
  </si>
  <si>
    <t>OROLU</t>
  </si>
  <si>
    <t>OREDO</t>
  </si>
  <si>
    <t>OSOGBO</t>
  </si>
  <si>
    <t>ORHIONWON</t>
  </si>
  <si>
    <t>OSUN TOTAL</t>
  </si>
  <si>
    <t>OVIA NORTH EAST</t>
  </si>
  <si>
    <t>AFIJIO</t>
  </si>
  <si>
    <t>OVIA SOUTH WEST</t>
  </si>
  <si>
    <t>AKINYELE</t>
  </si>
  <si>
    <t>OWAN EAST</t>
  </si>
  <si>
    <t>ATIBA</t>
  </si>
  <si>
    <t>OWAN WEST</t>
  </si>
  <si>
    <t>ATISBO</t>
  </si>
  <si>
    <t>UHUNMWODE</t>
  </si>
  <si>
    <t>EGBEDA</t>
  </si>
  <si>
    <t>EDO TOTAL</t>
  </si>
  <si>
    <t>IBADAN NORTH</t>
  </si>
  <si>
    <t>ADO EKITI</t>
  </si>
  <si>
    <t>IBADAN NORTH EAST</t>
  </si>
  <si>
    <t>AIYEKIRE</t>
  </si>
  <si>
    <t>IBADAN NORTH WEST</t>
  </si>
  <si>
    <t>EFON</t>
  </si>
  <si>
    <t>IBADAN SOUTH EAST</t>
  </si>
  <si>
    <t>EKITI EAST</t>
  </si>
  <si>
    <t>IBADAN SOUTH WEST</t>
  </si>
  <si>
    <t>EKITI SOUTH WEST</t>
  </si>
  <si>
    <t>IBARAPA CENTRAL</t>
  </si>
  <si>
    <t>EKITI WEST</t>
  </si>
  <si>
    <t>IBARAPA NORTH</t>
  </si>
  <si>
    <t>EMURE</t>
  </si>
  <si>
    <t>IDO</t>
  </si>
  <si>
    <t>IDO-OSI</t>
  </si>
  <si>
    <t>SAKI WEST</t>
  </si>
  <si>
    <t>IJERO</t>
  </si>
  <si>
    <t>IFELOJU</t>
  </si>
  <si>
    <t>IKERE</t>
  </si>
  <si>
    <t>IREPO</t>
  </si>
  <si>
    <t>IKOLE</t>
  </si>
  <si>
    <t>ISEYIN</t>
  </si>
  <si>
    <t>ILEJEMEJI</t>
  </si>
  <si>
    <t>ITESIWAJU</t>
  </si>
  <si>
    <t>IREPODUN/IFELODUN</t>
  </si>
  <si>
    <t>IWAJOWA</t>
  </si>
  <si>
    <t>ISE/ORUN</t>
  </si>
  <si>
    <t>OLORUNSOGO</t>
  </si>
  <si>
    <t>MOBA</t>
  </si>
  <si>
    <t>KAJOLA</t>
  </si>
  <si>
    <t>OYE</t>
  </si>
  <si>
    <t>LAGELU</t>
  </si>
  <si>
    <t>EKITI TOTAL</t>
  </si>
  <si>
    <t>OGBOMOSHO NORTH</t>
  </si>
  <si>
    <t>AGWU</t>
  </si>
  <si>
    <t>OGBOMOSHO SOUTH</t>
  </si>
  <si>
    <t>ANINRI</t>
  </si>
  <si>
    <t>OGO-OLUWA</t>
  </si>
  <si>
    <t>ENUGU EAST</t>
  </si>
  <si>
    <t>OLUYOLE</t>
  </si>
  <si>
    <t>ENUGU NORTH</t>
  </si>
  <si>
    <t>ONA-ARA</t>
  </si>
  <si>
    <t>ENUGU SOUTH</t>
  </si>
  <si>
    <t>ORELOPE</t>
  </si>
  <si>
    <t>EZEAGU</t>
  </si>
  <si>
    <t>ORI IRE</t>
  </si>
  <si>
    <t>IGBO ETITI</t>
  </si>
  <si>
    <t>OYO EAST</t>
  </si>
  <si>
    <t>IGBO EZE NORTH</t>
  </si>
  <si>
    <t>OYO WEST</t>
  </si>
  <si>
    <t>IGBO EZE SOUTH</t>
  </si>
  <si>
    <t>SAKI EAST</t>
  </si>
  <si>
    <t>ISI UZO</t>
  </si>
  <si>
    <t>IFEDAPO</t>
  </si>
  <si>
    <t>NKANU EAST</t>
  </si>
  <si>
    <t>OYO TOTAL</t>
  </si>
  <si>
    <t>NKANU WEST</t>
  </si>
  <si>
    <t>BARKIN LADI</t>
  </si>
  <si>
    <t>NSUKKA</t>
  </si>
  <si>
    <t>OJI RIVER</t>
  </si>
  <si>
    <t>BOKKOS</t>
  </si>
  <si>
    <t>UDENU</t>
  </si>
  <si>
    <t>JOS EAST</t>
  </si>
  <si>
    <t>UDI</t>
  </si>
  <si>
    <t>JOS NORTH</t>
  </si>
  <si>
    <t>UZO UWANI</t>
  </si>
  <si>
    <t>JOS SOUTH</t>
  </si>
  <si>
    <t>ENUGU TOTAL</t>
  </si>
  <si>
    <t>KANAM</t>
  </si>
  <si>
    <t>AKKO</t>
  </si>
  <si>
    <t>KANKE</t>
  </si>
  <si>
    <t>BALANGA</t>
  </si>
  <si>
    <t>LANGTANG NORTH</t>
  </si>
  <si>
    <t>BILLIRI</t>
  </si>
  <si>
    <t>LANGTANG SOUTH</t>
  </si>
  <si>
    <t>DUKKU</t>
  </si>
  <si>
    <t>MANGU</t>
  </si>
  <si>
    <t>FUNAKAYE</t>
  </si>
  <si>
    <t>MIKANG</t>
  </si>
  <si>
    <t>PANKSHIN</t>
  </si>
  <si>
    <t>KALTUNGO</t>
  </si>
  <si>
    <t>QUAN-PAN</t>
  </si>
  <si>
    <t>KWAMI</t>
  </si>
  <si>
    <t>RIYOM</t>
  </si>
  <si>
    <t>NAFADA</t>
  </si>
  <si>
    <t>SHENDAM</t>
  </si>
  <si>
    <t>SHOMGOM</t>
  </si>
  <si>
    <t>WASE</t>
  </si>
  <si>
    <t>YAMALTU/DEBA</t>
  </si>
  <si>
    <t>PLATEAU TOTAL</t>
  </si>
  <si>
    <t>GOMBE TOTAL</t>
  </si>
  <si>
    <t>AHOADA</t>
  </si>
  <si>
    <t>ABOH MBAISE</t>
  </si>
  <si>
    <t>AHOADA WEST</t>
  </si>
  <si>
    <t>AHIAZU MBAISE</t>
  </si>
  <si>
    <t>AKUKUTORU</t>
  </si>
  <si>
    <t>EHIME MBANO</t>
  </si>
  <si>
    <t>ANDONI</t>
  </si>
  <si>
    <t>EZINIHITTE MBAISE</t>
  </si>
  <si>
    <t>ASARITORU</t>
  </si>
  <si>
    <t>IDEATO NORTH</t>
  </si>
  <si>
    <t>BONNY</t>
  </si>
  <si>
    <t>IDEATO SOUTH</t>
  </si>
  <si>
    <t>DEGEMA</t>
  </si>
  <si>
    <t>IHITTE UBOMA</t>
  </si>
  <si>
    <t>ELEME</t>
  </si>
  <si>
    <t>IKEDURU</t>
  </si>
  <si>
    <t>EMOHUA</t>
  </si>
  <si>
    <t>ISIALA MBANO</t>
  </si>
  <si>
    <t>ETCHE</t>
  </si>
  <si>
    <t>ISU</t>
  </si>
  <si>
    <t>GONAKA</t>
  </si>
  <si>
    <t>MBAITOLI</t>
  </si>
  <si>
    <t>IKWERRE</t>
  </si>
  <si>
    <t>NGOR/OKPALA</t>
  </si>
  <si>
    <t>KHANA</t>
  </si>
  <si>
    <t>NJABA</t>
  </si>
  <si>
    <t>OBIO/AKPOR</t>
  </si>
  <si>
    <t>NKWANGELE</t>
  </si>
  <si>
    <t>OBUA/ODUAL</t>
  </si>
  <si>
    <t>NKWERRE</t>
  </si>
  <si>
    <t>OGBA/EGBEMA/NDONI</t>
  </si>
  <si>
    <t>OBOWO</t>
  </si>
  <si>
    <t>OGU/BOLO</t>
  </si>
  <si>
    <t>OGUTA</t>
  </si>
  <si>
    <t>OKRIKA</t>
  </si>
  <si>
    <t>OHAJI/EGBEMA</t>
  </si>
  <si>
    <t>OMUMMA</t>
  </si>
  <si>
    <t>OKIGWE</t>
  </si>
  <si>
    <t>OPOBO/NKORO</t>
  </si>
  <si>
    <t>ONUIMO</t>
  </si>
  <si>
    <t>OYIGBO</t>
  </si>
  <si>
    <t>ORLU</t>
  </si>
  <si>
    <t>PORT HARCOURT</t>
  </si>
  <si>
    <t>ORSU</t>
  </si>
  <si>
    <t>TAI</t>
  </si>
  <si>
    <t>ORU</t>
  </si>
  <si>
    <t>RIVERS TOTAL</t>
  </si>
  <si>
    <t>ORU WEST</t>
  </si>
  <si>
    <t>BINJI</t>
  </si>
  <si>
    <t>OWERRI MUNICIPAL</t>
  </si>
  <si>
    <t>BODINGA</t>
  </si>
  <si>
    <t>OWERRI NORTH</t>
  </si>
  <si>
    <t>DANGE-SHUNI</t>
  </si>
  <si>
    <t>OWERRI WEST</t>
  </si>
  <si>
    <t>GADA</t>
  </si>
  <si>
    <t>IMO TOTAL</t>
  </si>
  <si>
    <t>GORONYO</t>
  </si>
  <si>
    <t>AUYO</t>
  </si>
  <si>
    <t>GUDU</t>
  </si>
  <si>
    <t>BABURA</t>
  </si>
  <si>
    <t>GWADABAWA</t>
  </si>
  <si>
    <t>BIRNIN KUDU</t>
  </si>
  <si>
    <t>ILLELA</t>
  </si>
  <si>
    <t>BIRNIWA</t>
  </si>
  <si>
    <t>ISA</t>
  </si>
  <si>
    <t>GAGARAWA</t>
  </si>
  <si>
    <t>KEBBE</t>
  </si>
  <si>
    <t>BUJI</t>
  </si>
  <si>
    <t>KWARE</t>
  </si>
  <si>
    <t>DUTSE</t>
  </si>
  <si>
    <t>RABAH</t>
  </si>
  <si>
    <t>GARKI</t>
  </si>
  <si>
    <t>SABON BIRNI</t>
  </si>
  <si>
    <t>GUMEL</t>
  </si>
  <si>
    <t>SHAGARI</t>
  </si>
  <si>
    <t>GURI</t>
  </si>
  <si>
    <t>SILAME</t>
  </si>
  <si>
    <t>GWARAM</t>
  </si>
  <si>
    <t>SOKOTO NORTH</t>
  </si>
  <si>
    <t>GWIWA</t>
  </si>
  <si>
    <t>SOKOTO SOUTH</t>
  </si>
  <si>
    <t>HADEJIA</t>
  </si>
  <si>
    <t>TAMBUWAL</t>
  </si>
  <si>
    <t>JAHUN</t>
  </si>
  <si>
    <t>TANGAZA</t>
  </si>
  <si>
    <t>KAFIN HAUSA</t>
  </si>
  <si>
    <t>TURETA</t>
  </si>
  <si>
    <t>KAUGAMA</t>
  </si>
  <si>
    <t>WAMAKKO</t>
  </si>
  <si>
    <t>KAZAURE</t>
  </si>
  <si>
    <t>WURNO</t>
  </si>
  <si>
    <t>KIRI-KASAMMA</t>
  </si>
  <si>
    <t>YABO</t>
  </si>
  <si>
    <t>KIYAWA</t>
  </si>
  <si>
    <t>SOKOTO TOTAL</t>
  </si>
  <si>
    <t>MAIGATARI</t>
  </si>
  <si>
    <t>ARDO KOLA</t>
  </si>
  <si>
    <t>MALAM MADORI</t>
  </si>
  <si>
    <t>BALI</t>
  </si>
  <si>
    <t>MIGA</t>
  </si>
  <si>
    <t>DONGA</t>
  </si>
  <si>
    <t>RINGIM</t>
  </si>
  <si>
    <t>GASHAKA</t>
  </si>
  <si>
    <t>RONI</t>
  </si>
  <si>
    <t>GASSOL</t>
  </si>
  <si>
    <t>SULE TAKARKAR</t>
  </si>
  <si>
    <t>IBI</t>
  </si>
  <si>
    <t>TAURA</t>
  </si>
  <si>
    <t>JALINGO</t>
  </si>
  <si>
    <t>YANKWASHI</t>
  </si>
  <si>
    <t>KARIM LAMIDU</t>
  </si>
  <si>
    <t>JIGAWA TOTAL</t>
  </si>
  <si>
    <t>KURMI</t>
  </si>
  <si>
    <t>BIRNIN GWARI</t>
  </si>
  <si>
    <t>LAU</t>
  </si>
  <si>
    <t>CHIKUN</t>
  </si>
  <si>
    <t>SARDAUNA</t>
  </si>
  <si>
    <t>GIWA</t>
  </si>
  <si>
    <t>TAKUM</t>
  </si>
  <si>
    <t>GWAGWADA</t>
  </si>
  <si>
    <t>USSA</t>
  </si>
  <si>
    <t>IGABI</t>
  </si>
  <si>
    <t>WUKARI</t>
  </si>
  <si>
    <t>IKARA</t>
  </si>
  <si>
    <t>YORRO</t>
  </si>
  <si>
    <t>JABA</t>
  </si>
  <si>
    <t>ZING</t>
  </si>
  <si>
    <t>JEMA'A</t>
  </si>
  <si>
    <t>TARABA TOTAL</t>
  </si>
  <si>
    <t>KACHIA</t>
  </si>
  <si>
    <t>BADE</t>
  </si>
  <si>
    <t>KADUNA NORTH</t>
  </si>
  <si>
    <t>BURSARI</t>
  </si>
  <si>
    <t>KADUNA SOUTH</t>
  </si>
  <si>
    <t>DAMATURU</t>
  </si>
  <si>
    <t>KAGARKO</t>
  </si>
  <si>
    <t>FIKA</t>
  </si>
  <si>
    <t>KAURA</t>
  </si>
  <si>
    <t>FUNE</t>
  </si>
  <si>
    <t>KAURU</t>
  </si>
  <si>
    <t>GEIDAM</t>
  </si>
  <si>
    <t>KUBAU</t>
  </si>
  <si>
    <t>GUJBA</t>
  </si>
  <si>
    <t>KUDAN</t>
  </si>
  <si>
    <t>GULAMI</t>
  </si>
  <si>
    <t>LERE</t>
  </si>
  <si>
    <t>JAKUSKO</t>
  </si>
  <si>
    <t>MAKARFI</t>
  </si>
  <si>
    <t>KARASUWA</t>
  </si>
  <si>
    <t>SABON GARI</t>
  </si>
  <si>
    <t>MACHINA</t>
  </si>
  <si>
    <t>SANGA</t>
  </si>
  <si>
    <t>NANGERE</t>
  </si>
  <si>
    <t>SOBA</t>
  </si>
  <si>
    <t>NGURU</t>
  </si>
  <si>
    <t>ZANGON KATAF</t>
  </si>
  <si>
    <t>POTISKUM</t>
  </si>
  <si>
    <t>ZARIA</t>
  </si>
  <si>
    <t>TARMUA</t>
  </si>
  <si>
    <t>KADUNA TOTAL</t>
  </si>
  <si>
    <t>YUNUSARI</t>
  </si>
  <si>
    <t>AJINGI</t>
  </si>
  <si>
    <t>YUSUFARI</t>
  </si>
  <si>
    <t>ALBASU</t>
  </si>
  <si>
    <t>YOBE TOTAL</t>
  </si>
  <si>
    <t>BAGWAI</t>
  </si>
  <si>
    <t>ANKA</t>
  </si>
  <si>
    <t>BEBEJI</t>
  </si>
  <si>
    <t>BAKURA</t>
  </si>
  <si>
    <t>BICHI</t>
  </si>
  <si>
    <t>BUKKUYUM</t>
  </si>
  <si>
    <t>BUNKURE</t>
  </si>
  <si>
    <t>BUNGUDU</t>
  </si>
  <si>
    <t>DALA</t>
  </si>
  <si>
    <t>GUMMI</t>
  </si>
  <si>
    <t>DANBATTA</t>
  </si>
  <si>
    <t>GUSAU</t>
  </si>
  <si>
    <t>DAWAKIN KUDU</t>
  </si>
  <si>
    <t>KAURA NAMODA</t>
  </si>
  <si>
    <t>DAWAKIN TOFA</t>
  </si>
  <si>
    <t>DOGUWA</t>
  </si>
  <si>
    <t>MARADUN</t>
  </si>
  <si>
    <t>FAGGE</t>
  </si>
  <si>
    <t>MARU</t>
  </si>
  <si>
    <t>GABASAWA</t>
  </si>
  <si>
    <t>SHINKAFI</t>
  </si>
  <si>
    <t>GARKO</t>
  </si>
  <si>
    <t>TALATA MAFARA</t>
  </si>
  <si>
    <t>GARUN MALLAM</t>
  </si>
  <si>
    <t>TSAFE</t>
  </si>
  <si>
    <t>GAYA</t>
  </si>
  <si>
    <t>ZURMI</t>
  </si>
  <si>
    <t>GEZAWA</t>
  </si>
  <si>
    <t>ZAMFARA TOTAL</t>
  </si>
  <si>
    <t>GWALE</t>
  </si>
  <si>
    <t>FCT-ABUJA</t>
  </si>
  <si>
    <t>ABAJI</t>
  </si>
  <si>
    <t>GWARZO</t>
  </si>
  <si>
    <t>ABUJA MUNICIPAL</t>
  </si>
  <si>
    <t>KABO</t>
  </si>
  <si>
    <t>BWARI</t>
  </si>
  <si>
    <t>KANO MUNICIPAL</t>
  </si>
  <si>
    <t>GWAGWALADA</t>
  </si>
  <si>
    <t>KARAYE</t>
  </si>
  <si>
    <t>KUJE</t>
  </si>
  <si>
    <t>KIBIYA</t>
  </si>
  <si>
    <t>KWALI</t>
  </si>
  <si>
    <t>KIRU</t>
  </si>
  <si>
    <t>KUMBOTSO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</si>
</sst>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_-;\-* #,##0.00_-;_-* &quot;-&quot;??_-;_-@"/>
    <numFmt numFmtId="167" formatCode="\N#,##0.00;&quot;-N&quot;#,##0.00"/>
    <numFmt numFmtId="168" formatCode="_(* #,##0_);_(* \(#,##0\);_(* &quot;-&quot;_);_(@_)"/>
  </numFmts>
  <fonts count="42" x14ac:knownFonts="1">
    <font>
      <sz val="10"/>
      <color rgb="FF000000"/>
      <name val="Arial"/>
    </font>
    <font>
      <b/>
      <sz val="20"/>
      <name val="Times New Roman"/>
    </font>
    <font>
      <b/>
      <sz val="20"/>
      <name val="Arial"/>
    </font>
    <font>
      <b/>
      <sz val="18"/>
      <name val="Arial"/>
    </font>
    <font>
      <sz val="10"/>
      <name val="Times New Roman"/>
    </font>
    <font>
      <sz val="14"/>
      <name val="Arial"/>
    </font>
    <font>
      <b/>
      <sz val="14"/>
      <name val="Times New Roman"/>
    </font>
    <font>
      <b/>
      <u/>
      <sz val="14"/>
      <name val="Arial"/>
    </font>
    <font>
      <sz val="10"/>
      <name val="Arial"/>
    </font>
    <font>
      <b/>
      <sz val="16"/>
      <name val="Arial"/>
    </font>
    <font>
      <b/>
      <u/>
      <sz val="13"/>
      <name val="Times New Roman"/>
    </font>
    <font>
      <b/>
      <sz val="10"/>
      <name val="Arial"/>
    </font>
    <font>
      <b/>
      <u/>
      <sz val="14"/>
      <name val="Times New Roman"/>
    </font>
    <font>
      <b/>
      <u/>
      <sz val="20"/>
      <name val="Arial"/>
    </font>
    <font>
      <sz val="10"/>
      <name val="Arial"/>
    </font>
    <font>
      <b/>
      <sz val="14"/>
      <color rgb="FF000000"/>
      <name val="Times New Roman"/>
    </font>
    <font>
      <b/>
      <sz val="8"/>
      <name val="Arial"/>
    </font>
    <font>
      <b/>
      <sz val="12"/>
      <name val="Times New Roman"/>
    </font>
    <font>
      <sz val="12"/>
      <color rgb="FF000000"/>
      <name val="Times New Roman"/>
    </font>
    <font>
      <sz val="14"/>
      <color rgb="FF000000"/>
      <name val="Times New Roman"/>
    </font>
    <font>
      <b/>
      <sz val="12"/>
      <color rgb="FF000000"/>
      <name val="Times New Roman"/>
    </font>
    <font>
      <b/>
      <i/>
      <sz val="22"/>
      <name val="Times New Roman"/>
    </font>
    <font>
      <sz val="14"/>
      <name val="Times New Roman"/>
    </font>
    <font>
      <b/>
      <i/>
      <sz val="20"/>
      <name val="Times New Roman"/>
    </font>
    <font>
      <b/>
      <i/>
      <sz val="16"/>
      <name val="Times New Roman"/>
    </font>
    <font>
      <b/>
      <i/>
      <sz val="14"/>
      <name val="Times New Roman"/>
    </font>
    <font>
      <sz val="11"/>
      <color rgb="FF000000"/>
      <name val="Times New Roman"/>
    </font>
    <font>
      <b/>
      <i/>
      <sz val="12"/>
      <name val="Times New Roman"/>
    </font>
    <font>
      <b/>
      <u/>
      <sz val="13"/>
      <name val="Times New Roman"/>
    </font>
    <font>
      <b/>
      <sz val="10"/>
      <name val="Times New Roman"/>
    </font>
    <font>
      <b/>
      <sz val="10"/>
      <color rgb="FF000000"/>
      <name val="Times New Roman"/>
    </font>
    <font>
      <b/>
      <sz val="9"/>
      <name val="Times New Roman"/>
    </font>
    <font>
      <sz val="12"/>
      <name val="Times New Roman"/>
    </font>
    <font>
      <sz val="18"/>
      <name val="Times New Roman"/>
    </font>
    <font>
      <b/>
      <sz val="16"/>
      <name val="Times New Roman"/>
    </font>
    <font>
      <sz val="16"/>
      <name val="Times New Roman"/>
    </font>
    <font>
      <b/>
      <sz val="12"/>
      <name val="Arial"/>
    </font>
    <font>
      <sz val="16"/>
      <name val="Arial"/>
    </font>
    <font>
      <b/>
      <i/>
      <sz val="18"/>
      <name val="Arial"/>
    </font>
    <font>
      <b/>
      <u/>
      <sz val="16"/>
      <name val="Arial"/>
    </font>
    <font>
      <sz val="10"/>
      <color rgb="FF000000"/>
      <name val="Arial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00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43" fontId="40" fillId="0" borderId="0" applyFont="0" applyFill="0" applyBorder="0" applyAlignment="0" applyProtection="0"/>
  </cellStyleXfs>
  <cellXfs count="127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right"/>
    </xf>
    <xf numFmtId="0" fontId="8" fillId="0" borderId="0" xfId="0" applyFont="1"/>
    <xf numFmtId="0" fontId="11" fillId="0" borderId="1" xfId="0" applyFont="1" applyBorder="1" applyAlignment="1">
      <alignment horizontal="center"/>
    </xf>
    <xf numFmtId="0" fontId="12" fillId="0" borderId="0" xfId="0" applyFont="1"/>
    <xf numFmtId="0" fontId="13" fillId="0" borderId="0" xfId="0" applyFont="1"/>
    <xf numFmtId="0" fontId="8" fillId="0" borderId="1" xfId="0" applyFont="1" applyBorder="1"/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0" fontId="6" fillId="0" borderId="0" xfId="0" applyFont="1"/>
    <xf numFmtId="0" fontId="6" fillId="0" borderId="3" xfId="0" applyFont="1" applyBorder="1" applyAlignment="1">
      <alignment vertical="center"/>
    </xf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15" fillId="2" borderId="1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5" xfId="0" quotePrefix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17" fillId="0" borderId="1" xfId="0" applyFont="1" applyBorder="1"/>
    <xf numFmtId="0" fontId="11" fillId="0" borderId="1" xfId="0" applyFont="1" applyBorder="1" applyAlignment="1">
      <alignment horizontal="center" wrapText="1"/>
    </xf>
    <xf numFmtId="164" fontId="18" fillId="0" borderId="1" xfId="0" applyNumberFormat="1" applyFont="1" applyBorder="1" applyAlignment="1">
      <alignment horizontal="right" wrapText="1"/>
    </xf>
    <xf numFmtId="0" fontId="11" fillId="0" borderId="1" xfId="0" quotePrefix="1" applyFont="1" applyBorder="1" applyAlignment="1">
      <alignment horizontal="center"/>
    </xf>
    <xf numFmtId="164" fontId="19" fillId="0" borderId="0" xfId="0" applyNumberFormat="1" applyFont="1" applyAlignment="1">
      <alignment horizontal="right" wrapText="1"/>
    </xf>
    <xf numFmtId="0" fontId="11" fillId="0" borderId="7" xfId="0" quotePrefix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39" fontId="8" fillId="0" borderId="1" xfId="0" applyNumberFormat="1" applyFont="1" applyBorder="1"/>
    <xf numFmtId="37" fontId="8" fillId="0" borderId="1" xfId="0" applyNumberFormat="1" applyFont="1" applyBorder="1" applyAlignment="1">
      <alignment horizontal="center"/>
    </xf>
    <xf numFmtId="164" fontId="8" fillId="0" borderId="1" xfId="0" applyNumberFormat="1" applyFont="1" applyBorder="1"/>
    <xf numFmtId="0" fontId="17" fillId="0" borderId="1" xfId="0" applyFont="1" applyBorder="1" applyAlignment="1">
      <alignment wrapText="1"/>
    </xf>
    <xf numFmtId="40" fontId="8" fillId="0" borderId="1" xfId="0" applyNumberFormat="1" applyFont="1" applyBorder="1"/>
    <xf numFmtId="164" fontId="11" fillId="0" borderId="1" xfId="0" applyNumberFormat="1" applyFont="1" applyBorder="1"/>
    <xf numFmtId="164" fontId="20" fillId="0" borderId="1" xfId="0" applyNumberFormat="1" applyFont="1" applyBorder="1" applyAlignment="1">
      <alignment horizontal="right" wrapText="1"/>
    </xf>
    <xf numFmtId="164" fontId="11" fillId="0" borderId="7" xfId="0" applyNumberFormat="1" applyFont="1" applyBorder="1"/>
    <xf numFmtId="164" fontId="20" fillId="0" borderId="0" xfId="0" applyNumberFormat="1" applyFont="1" applyAlignment="1">
      <alignment horizontal="right" wrapText="1"/>
    </xf>
    <xf numFmtId="164" fontId="6" fillId="0" borderId="0" xfId="0" applyNumberFormat="1" applyFont="1"/>
    <xf numFmtId="0" fontId="22" fillId="0" borderId="0" xfId="0" applyFont="1"/>
    <xf numFmtId="164" fontId="8" fillId="0" borderId="7" xfId="0" applyNumberFormat="1" applyFont="1" applyBorder="1"/>
    <xf numFmtId="0" fontId="8" fillId="0" borderId="1" xfId="0" applyFont="1" applyBorder="1" applyAlignment="1">
      <alignment horizontal="center"/>
    </xf>
    <xf numFmtId="165" fontId="25" fillId="0" borderId="1" xfId="0" applyNumberFormat="1" applyFont="1" applyBorder="1" applyAlignment="1">
      <alignment horizontal="left"/>
    </xf>
    <xf numFmtId="165" fontId="25" fillId="0" borderId="1" xfId="0" applyNumberFormat="1" applyFont="1" applyBorder="1" applyAlignment="1">
      <alignment horizontal="left" vertical="top"/>
    </xf>
    <xf numFmtId="166" fontId="22" fillId="0" borderId="0" xfId="0" applyNumberFormat="1" applyFont="1" applyAlignment="1">
      <alignment horizontal="right"/>
    </xf>
    <xf numFmtId="164" fontId="25" fillId="0" borderId="1" xfId="0" applyNumberFormat="1" applyFont="1" applyBorder="1" applyAlignment="1">
      <alignment horizontal="left" vertical="top"/>
    </xf>
    <xf numFmtId="164" fontId="25" fillId="0" borderId="1" xfId="0" applyNumberFormat="1" applyFont="1" applyBorder="1" applyAlignment="1">
      <alignment horizontal="center"/>
    </xf>
    <xf numFmtId="167" fontId="26" fillId="0" borderId="9" xfId="0" applyNumberFormat="1" applyFont="1" applyBorder="1" applyAlignment="1">
      <alignment horizontal="right" wrapText="1"/>
    </xf>
    <xf numFmtId="164" fontId="27" fillId="0" borderId="1" xfId="0" applyNumberFormat="1" applyFont="1" applyBorder="1"/>
    <xf numFmtId="166" fontId="6" fillId="0" borderId="0" xfId="0" applyNumberFormat="1" applyFont="1" applyAlignment="1">
      <alignment horizontal="right"/>
    </xf>
    <xf numFmtId="164" fontId="27" fillId="0" borderId="1" xfId="0" applyNumberFormat="1" applyFont="1" applyBorder="1" applyAlignment="1">
      <alignment wrapText="1"/>
    </xf>
    <xf numFmtId="164" fontId="27" fillId="0" borderId="1" xfId="0" applyNumberFormat="1" applyFont="1" applyBorder="1" applyAlignment="1">
      <alignment horizontal="center" wrapText="1"/>
    </xf>
    <xf numFmtId="0" fontId="29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29" fillId="0" borderId="5" xfId="0" applyFont="1" applyBorder="1" applyAlignment="1">
      <alignment horizontal="center"/>
    </xf>
    <xf numFmtId="164" fontId="27" fillId="0" borderId="1" xfId="0" applyNumberFormat="1" applyFont="1" applyBorder="1" applyAlignment="1">
      <alignment horizontal="center"/>
    </xf>
    <xf numFmtId="0" fontId="29" fillId="0" borderId="0" xfId="0" applyFont="1" applyAlignment="1">
      <alignment horizontal="center"/>
    </xf>
    <xf numFmtId="164" fontId="22" fillId="0" borderId="1" xfId="0" applyNumberFormat="1" applyFont="1" applyBorder="1"/>
    <xf numFmtId="0" fontId="29" fillId="0" borderId="1" xfId="0" applyFont="1" applyBorder="1" applyAlignment="1">
      <alignment horizontal="center" wrapText="1"/>
    </xf>
    <xf numFmtId="0" fontId="17" fillId="0" borderId="5" xfId="0" quotePrefix="1" applyFont="1" applyBorder="1" applyAlignment="1">
      <alignment horizontal="center"/>
    </xf>
    <xf numFmtId="0" fontId="29" fillId="0" borderId="10" xfId="0" applyFont="1" applyBorder="1" applyAlignment="1">
      <alignment horizontal="center" wrapText="1"/>
    </xf>
    <xf numFmtId="165" fontId="22" fillId="0" borderId="1" xfId="0" applyNumberFormat="1" applyFont="1" applyBorder="1" applyAlignment="1">
      <alignment horizontal="left"/>
    </xf>
    <xf numFmtId="0" fontId="29" fillId="0" borderId="0" xfId="0" applyFont="1" applyAlignment="1">
      <alignment horizontal="center" wrapText="1"/>
    </xf>
    <xf numFmtId="0" fontId="30" fillId="2" borderId="1" xfId="0" applyFont="1" applyFill="1" applyBorder="1" applyAlignment="1">
      <alignment horizontal="center" wrapText="1"/>
    </xf>
    <xf numFmtId="165" fontId="22" fillId="0" borderId="1" xfId="0" applyNumberFormat="1" applyFont="1" applyBorder="1"/>
    <xf numFmtId="0" fontId="30" fillId="2" borderId="11" xfId="0" applyFont="1" applyFill="1" applyBorder="1" applyAlignment="1">
      <alignment horizontal="center" wrapText="1"/>
    </xf>
    <xf numFmtId="0" fontId="31" fillId="0" borderId="0" xfId="0" applyFont="1" applyAlignment="1">
      <alignment horizontal="center" wrapText="1"/>
    </xf>
    <xf numFmtId="0" fontId="4" fillId="0" borderId="1" xfId="0" applyFont="1" applyBorder="1"/>
    <xf numFmtId="0" fontId="29" fillId="0" borderId="1" xfId="0" quotePrefix="1" applyFont="1" applyBorder="1" applyAlignment="1">
      <alignment horizontal="center"/>
    </xf>
    <xf numFmtId="0" fontId="32" fillId="0" borderId="1" xfId="0" applyFont="1" applyBorder="1"/>
    <xf numFmtId="164" fontId="32" fillId="0" borderId="8" xfId="0" applyNumberFormat="1" applyFont="1" applyBorder="1"/>
    <xf numFmtId="164" fontId="32" fillId="0" borderId="0" xfId="0" applyNumberFormat="1" applyFont="1"/>
    <xf numFmtId="164" fontId="4" fillId="0" borderId="0" xfId="0" applyNumberFormat="1" applyFont="1"/>
    <xf numFmtId="168" fontId="32" fillId="0" borderId="8" xfId="0" applyNumberFormat="1" applyFont="1" applyBorder="1"/>
    <xf numFmtId="0" fontId="17" fillId="0" borderId="5" xfId="0" applyFont="1" applyBorder="1"/>
    <xf numFmtId="164" fontId="17" fillId="0" borderId="12" xfId="0" applyNumberFormat="1" applyFont="1" applyBorder="1"/>
    <xf numFmtId="164" fontId="17" fillId="0" borderId="0" xfId="0" applyNumberFormat="1" applyFont="1"/>
    <xf numFmtId="166" fontId="4" fillId="0" borderId="0" xfId="0" applyNumberFormat="1" applyFont="1"/>
    <xf numFmtId="0" fontId="33" fillId="0" borderId="0" xfId="0" applyFont="1"/>
    <xf numFmtId="0" fontId="29" fillId="0" borderId="0" xfId="0" applyFont="1"/>
    <xf numFmtId="164" fontId="11" fillId="0" borderId="13" xfId="0" applyNumberFormat="1" applyFont="1" applyBorder="1"/>
    <xf numFmtId="164" fontId="8" fillId="0" borderId="0" xfId="0" applyNumberFormat="1" applyFont="1"/>
    <xf numFmtId="166" fontId="8" fillId="0" borderId="0" xfId="0" applyNumberFormat="1" applyFont="1"/>
    <xf numFmtId="0" fontId="8" fillId="0" borderId="0" xfId="0" applyFont="1" applyAlignment="1">
      <alignment horizontal="right"/>
    </xf>
    <xf numFmtId="0" fontId="11" fillId="0" borderId="0" xfId="0" applyFont="1"/>
    <xf numFmtId="0" fontId="37" fillId="0" borderId="0" xfId="0" applyFont="1"/>
    <xf numFmtId="164" fontId="25" fillId="0" borderId="1" xfId="0" applyNumberFormat="1" applyFont="1" applyBorder="1"/>
    <xf numFmtId="164" fontId="6" fillId="0" borderId="1" xfId="0" applyNumberFormat="1" applyFont="1" applyBorder="1"/>
    <xf numFmtId="0" fontId="11" fillId="0" borderId="1" xfId="0" applyFont="1" applyBorder="1"/>
    <xf numFmtId="0" fontId="8" fillId="3" borderId="4" xfId="0" applyFont="1" applyFill="1" applyBorder="1"/>
    <xf numFmtId="1" fontId="8" fillId="0" borderId="1" xfId="0" applyNumberFormat="1" applyFont="1" applyBorder="1"/>
    <xf numFmtId="0" fontId="11" fillId="0" borderId="8" xfId="0" applyFont="1" applyBorder="1" applyAlignment="1">
      <alignment vertical="center"/>
    </xf>
    <xf numFmtId="0" fontId="8" fillId="0" borderId="3" xfId="0" applyFont="1" applyBorder="1"/>
    <xf numFmtId="0" fontId="8" fillId="0" borderId="8" xfId="0" applyFont="1" applyBorder="1"/>
    <xf numFmtId="0" fontId="11" fillId="3" borderId="4" xfId="0" applyFont="1" applyFill="1" applyBorder="1"/>
    <xf numFmtId="164" fontId="11" fillId="0" borderId="3" xfId="0" applyNumberFormat="1" applyFont="1" applyBorder="1"/>
    <xf numFmtId="43" fontId="41" fillId="0" borderId="0" xfId="1" applyFont="1" applyAlignment="1"/>
    <xf numFmtId="164" fontId="41" fillId="0" borderId="0" xfId="0" applyNumberFormat="1" applyFont="1" applyAlignment="1"/>
    <xf numFmtId="43" fontId="0" fillId="0" borderId="0" xfId="0" applyNumberFormat="1" applyFont="1" applyAlignment="1"/>
    <xf numFmtId="0" fontId="35" fillId="0" borderId="0" xfId="0" applyFont="1" applyAlignment="1">
      <alignment horizontal="center"/>
    </xf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0" fillId="0" borderId="0" xfId="0" applyFont="1" applyAlignment="1">
      <alignment horizontal="left" wrapText="1"/>
    </xf>
    <xf numFmtId="0" fontId="28" fillId="0" borderId="0" xfId="0" applyFont="1" applyAlignment="1">
      <alignment horizontal="left"/>
    </xf>
    <xf numFmtId="0" fontId="34" fillId="0" borderId="0" xfId="0" applyFont="1" applyAlignment="1">
      <alignment horizontal="left" wrapText="1"/>
    </xf>
    <xf numFmtId="0" fontId="34" fillId="0" borderId="0" xfId="0" applyFont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4" fillId="0" borderId="8" xfId="0" applyFont="1" applyBorder="1"/>
    <xf numFmtId="0" fontId="16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5" xfId="0" applyFont="1" applyBorder="1" applyAlignment="1">
      <alignment horizontal="center"/>
    </xf>
    <xf numFmtId="0" fontId="14" fillId="0" borderId="6" xfId="0" applyFont="1" applyBorder="1"/>
    <xf numFmtId="0" fontId="14" fillId="0" borderId="7" xfId="0" applyFont="1" applyBorder="1"/>
    <xf numFmtId="0" fontId="36" fillId="0" borderId="5" xfId="0" applyFont="1" applyBorder="1" applyAlignment="1">
      <alignment horizontal="left"/>
    </xf>
    <xf numFmtId="0" fontId="21" fillId="0" borderId="2" xfId="0" applyFont="1" applyBorder="1" applyAlignment="1">
      <alignment horizontal="center"/>
    </xf>
    <xf numFmtId="0" fontId="14" fillId="0" borderId="2" xfId="0" applyFont="1" applyBorder="1"/>
    <xf numFmtId="164" fontId="23" fillId="0" borderId="5" xfId="0" applyNumberFormat="1" applyFont="1" applyBorder="1" applyAlignment="1">
      <alignment horizontal="center"/>
    </xf>
    <xf numFmtId="0" fontId="24" fillId="0" borderId="5" xfId="0" applyFont="1" applyBorder="1" applyAlignment="1">
      <alignment horizontal="center" wrapText="1"/>
    </xf>
    <xf numFmtId="165" fontId="22" fillId="0" borderId="5" xfId="0" applyNumberFormat="1" applyFont="1" applyBorder="1" applyAlignment="1">
      <alignment horizontal="center"/>
    </xf>
    <xf numFmtId="0" fontId="38" fillId="0" borderId="0" xfId="0" applyFont="1" applyAlignment="1">
      <alignment horizontal="left" wrapText="1"/>
    </xf>
    <xf numFmtId="0" fontId="8" fillId="0" borderId="14" xfId="0" applyFont="1" applyBorder="1" applyAlignment="1">
      <alignment horizontal="center"/>
    </xf>
    <xf numFmtId="0" fontId="14" fillId="0" borderId="14" xfId="0" applyFont="1" applyBorder="1"/>
    <xf numFmtId="0" fontId="14" fillId="0" borderId="10" xfId="0" applyFont="1" applyBorder="1"/>
    <xf numFmtId="0" fontId="39" fillId="0" borderId="0" xfId="0" applyFont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00"/>
  <sheetViews>
    <sheetView topLeftCell="A22" workbookViewId="0">
      <selection activeCell="A31" sqref="A31"/>
    </sheetView>
  </sheetViews>
  <sheetFormatPr defaultColWidth="14.42578125" defaultRowHeight="15" customHeight="1" x14ac:dyDescent="0.2"/>
  <cols>
    <col min="1" max="1" width="6.28515625" customWidth="1"/>
    <col min="2" max="2" width="40.85546875" customWidth="1"/>
    <col min="3" max="3" width="28.28515625" customWidth="1"/>
    <col min="4" max="8" width="27.5703125" customWidth="1"/>
    <col min="9" max="9" width="28.85546875" customWidth="1"/>
    <col min="10" max="10" width="25.28515625" customWidth="1"/>
    <col min="11" max="11" width="23.42578125" customWidth="1"/>
    <col min="12" max="12" width="8.7109375" customWidth="1"/>
    <col min="13" max="14" width="9.140625" hidden="1" customWidth="1"/>
    <col min="15" max="26" width="8.7109375" customWidth="1"/>
  </cols>
  <sheetData>
    <row r="1" spans="1:16" ht="12.75" customHeight="1" x14ac:dyDescent="0.35">
      <c r="A1" s="101"/>
      <c r="B1" s="100"/>
      <c r="C1" s="100"/>
      <c r="D1" s="100"/>
      <c r="E1" s="100"/>
      <c r="F1" s="100"/>
      <c r="G1" s="100"/>
      <c r="H1" s="100"/>
      <c r="I1" s="100"/>
      <c r="J1" s="100"/>
      <c r="K1" s="2"/>
      <c r="L1" s="2"/>
      <c r="O1" s="2"/>
      <c r="P1" s="2"/>
    </row>
    <row r="2" spans="1:16" ht="12.75" customHeight="1" x14ac:dyDescent="0.3">
      <c r="A2" s="3"/>
      <c r="B2" s="3"/>
      <c r="C2" s="3"/>
      <c r="D2" s="5"/>
      <c r="E2" s="5"/>
      <c r="F2" s="5"/>
      <c r="G2" s="5"/>
      <c r="H2" s="5"/>
      <c r="I2" s="3"/>
      <c r="J2" s="3"/>
      <c r="K2" s="6"/>
      <c r="L2" s="6"/>
      <c r="M2" s="6"/>
      <c r="N2" s="6"/>
      <c r="O2" s="6"/>
    </row>
    <row r="3" spans="1:16" ht="12.75" customHeight="1" x14ac:dyDescent="0.4">
      <c r="A3" s="102" t="s">
        <v>2</v>
      </c>
      <c r="B3" s="100"/>
      <c r="C3" s="100"/>
      <c r="D3" s="100"/>
      <c r="E3" s="100"/>
      <c r="F3" s="100"/>
      <c r="G3" s="100"/>
      <c r="H3" s="100"/>
      <c r="I3" s="8"/>
      <c r="J3" s="8"/>
      <c r="K3" s="9"/>
      <c r="L3" s="9"/>
      <c r="M3" s="9"/>
      <c r="N3" s="9"/>
      <c r="O3" s="9"/>
      <c r="P3" s="9"/>
    </row>
    <row r="4" spans="1:16" ht="12.75" customHeight="1" x14ac:dyDescent="0.3">
      <c r="A4" s="3"/>
      <c r="B4" s="3"/>
      <c r="C4" s="11"/>
      <c r="D4" s="12"/>
      <c r="E4" s="12"/>
      <c r="F4" s="12"/>
      <c r="G4" s="12"/>
      <c r="H4" s="13"/>
      <c r="I4" s="3"/>
      <c r="J4" s="3"/>
    </row>
    <row r="5" spans="1:16" ht="66" customHeight="1" x14ac:dyDescent="0.3">
      <c r="A5" s="14" t="s">
        <v>7</v>
      </c>
      <c r="B5" s="14" t="s">
        <v>8</v>
      </c>
      <c r="C5" s="15" t="s">
        <v>14</v>
      </c>
      <c r="D5" s="16" t="s">
        <v>15</v>
      </c>
      <c r="E5" s="17" t="s">
        <v>16</v>
      </c>
      <c r="F5" s="18" t="s">
        <v>17</v>
      </c>
      <c r="H5" s="19"/>
      <c r="I5" s="19"/>
      <c r="J5" s="3"/>
    </row>
    <row r="6" spans="1:16" ht="12.75" customHeight="1" x14ac:dyDescent="0.3">
      <c r="A6" s="17"/>
      <c r="B6" s="17"/>
      <c r="C6" s="20" t="s">
        <v>22</v>
      </c>
      <c r="D6" s="20" t="s">
        <v>22</v>
      </c>
      <c r="E6" s="20" t="s">
        <v>22</v>
      </c>
      <c r="F6" s="21" t="s">
        <v>22</v>
      </c>
      <c r="H6" s="19"/>
      <c r="I6" s="19"/>
      <c r="J6" s="3"/>
    </row>
    <row r="7" spans="1:16" ht="12.75" customHeight="1" x14ac:dyDescent="0.3">
      <c r="A7" s="22">
        <v>1</v>
      </c>
      <c r="B7" s="22" t="s">
        <v>27</v>
      </c>
      <c r="C7" s="24">
        <v>255202379862.4216</v>
      </c>
      <c r="D7" s="24">
        <v>460228069.10070002</v>
      </c>
      <c r="E7" s="24">
        <v>14509435113.9165</v>
      </c>
      <c r="F7" s="24">
        <f t="shared" ref="F7:F15" si="0">C7+D7+E7</f>
        <v>270172043045.43881</v>
      </c>
      <c r="H7" s="26"/>
      <c r="I7" s="28"/>
      <c r="J7" s="3"/>
    </row>
    <row r="8" spans="1:16" ht="12.75" customHeight="1" x14ac:dyDescent="0.3">
      <c r="A8" s="22">
        <v>2</v>
      </c>
      <c r="B8" s="22" t="s">
        <v>32</v>
      </c>
      <c r="C8" s="24">
        <v>129442057515.6398</v>
      </c>
      <c r="D8" s="24">
        <v>233433827.00009999</v>
      </c>
      <c r="E8" s="24">
        <v>48364783713.055</v>
      </c>
      <c r="F8" s="24">
        <f t="shared" si="0"/>
        <v>178040275055.69492</v>
      </c>
      <c r="H8" s="26"/>
      <c r="I8" s="28"/>
      <c r="J8" s="3"/>
    </row>
    <row r="9" spans="1:16" ht="12.75" customHeight="1" x14ac:dyDescent="0.3">
      <c r="A9" s="22">
        <v>3</v>
      </c>
      <c r="B9" s="22" t="s">
        <v>33</v>
      </c>
      <c r="C9" s="24">
        <v>99794400629.572601</v>
      </c>
      <c r="D9" s="24">
        <v>179967695.9657</v>
      </c>
      <c r="E9" s="24">
        <v>33855348599.1385</v>
      </c>
      <c r="F9" s="24">
        <f t="shared" si="0"/>
        <v>133829716924.6768</v>
      </c>
      <c r="H9" s="26"/>
      <c r="I9" s="28"/>
      <c r="J9" s="3"/>
    </row>
    <row r="10" spans="1:16" ht="12.75" customHeight="1" x14ac:dyDescent="0.3">
      <c r="A10" s="22">
        <v>4</v>
      </c>
      <c r="B10" s="22" t="s">
        <v>34</v>
      </c>
      <c r="C10" s="24">
        <v>45523603589.675903</v>
      </c>
      <c r="D10" s="24">
        <v>102899958.5835</v>
      </c>
      <c r="E10" s="24">
        <v>0</v>
      </c>
      <c r="F10" s="24">
        <f t="shared" si="0"/>
        <v>45626503548.259407</v>
      </c>
      <c r="H10" s="26"/>
      <c r="I10" s="28"/>
      <c r="J10" s="3"/>
    </row>
    <row r="11" spans="1:16" ht="12.75" customHeight="1" x14ac:dyDescent="0.3">
      <c r="A11" s="22">
        <v>5</v>
      </c>
      <c r="B11" s="22" t="s">
        <v>35</v>
      </c>
      <c r="C11" s="24">
        <v>4395018135.0200005</v>
      </c>
      <c r="D11" s="24">
        <v>0</v>
      </c>
      <c r="E11" s="24">
        <v>292324887.94</v>
      </c>
      <c r="F11" s="24">
        <f t="shared" si="0"/>
        <v>4687343022.96</v>
      </c>
      <c r="H11" s="26"/>
      <c r="I11" s="28"/>
      <c r="J11" s="3"/>
    </row>
    <row r="12" spans="1:16" ht="12.75" customHeight="1" x14ac:dyDescent="0.3">
      <c r="A12" s="22">
        <v>6</v>
      </c>
      <c r="B12" s="22" t="s">
        <v>36</v>
      </c>
      <c r="C12" s="24">
        <v>4037004011.4899998</v>
      </c>
      <c r="D12" s="24">
        <v>0</v>
      </c>
      <c r="E12" s="24">
        <v>0</v>
      </c>
      <c r="F12" s="24">
        <f t="shared" si="0"/>
        <v>4037004011.4899998</v>
      </c>
      <c r="H12" s="26"/>
      <c r="I12" s="28"/>
      <c r="J12" s="3"/>
    </row>
    <row r="13" spans="1:16" ht="12.75" customHeight="1" x14ac:dyDescent="0.3">
      <c r="A13" s="22">
        <v>7</v>
      </c>
      <c r="B13" s="32" t="s">
        <v>37</v>
      </c>
      <c r="C13" s="24">
        <v>5065621321.1700001</v>
      </c>
      <c r="D13" s="24">
        <v>0</v>
      </c>
      <c r="E13" s="24">
        <v>3738073754.8099999</v>
      </c>
      <c r="F13" s="24">
        <f t="shared" si="0"/>
        <v>8803695075.9799995</v>
      </c>
      <c r="H13" s="26"/>
      <c r="I13" s="28"/>
      <c r="J13" s="3"/>
    </row>
    <row r="14" spans="1:16" ht="12.75" customHeight="1" x14ac:dyDescent="0.3">
      <c r="A14" s="22">
        <v>8</v>
      </c>
      <c r="B14" s="22" t="s">
        <v>38</v>
      </c>
      <c r="C14" s="24">
        <v>4000000000</v>
      </c>
      <c r="D14" s="24">
        <v>0</v>
      </c>
      <c r="E14" s="24">
        <v>0</v>
      </c>
      <c r="F14" s="24">
        <f t="shared" si="0"/>
        <v>4000000000</v>
      </c>
      <c r="H14" s="26"/>
      <c r="I14" s="28"/>
      <c r="J14" s="3"/>
    </row>
    <row r="15" spans="1:16" ht="12.75" customHeight="1" x14ac:dyDescent="0.3">
      <c r="A15" s="22">
        <v>9</v>
      </c>
      <c r="B15" s="22" t="s">
        <v>39</v>
      </c>
      <c r="C15" s="24">
        <v>3000000</v>
      </c>
      <c r="D15" s="24">
        <v>0</v>
      </c>
      <c r="E15" s="24">
        <v>0</v>
      </c>
      <c r="F15" s="24">
        <f t="shared" si="0"/>
        <v>3000000</v>
      </c>
      <c r="H15" s="26"/>
      <c r="I15" s="28"/>
      <c r="J15" s="3"/>
    </row>
    <row r="16" spans="1:16" ht="12.75" customHeight="1" x14ac:dyDescent="0.3">
      <c r="A16" s="22"/>
      <c r="B16" s="22" t="s">
        <v>17</v>
      </c>
      <c r="C16" s="35">
        <f t="shared" ref="C16:F16" si="1">SUM(C7:C15)</f>
        <v>547463085064.98993</v>
      </c>
      <c r="D16" s="35">
        <f t="shared" si="1"/>
        <v>976529550.6500001</v>
      </c>
      <c r="E16" s="35">
        <f t="shared" si="1"/>
        <v>100759966068.86</v>
      </c>
      <c r="F16" s="35">
        <f t="shared" si="1"/>
        <v>649199580684.49988</v>
      </c>
      <c r="H16" s="37"/>
      <c r="I16" s="38"/>
      <c r="J16" s="3"/>
    </row>
    <row r="17" spans="1:11" ht="12.75" customHeight="1" x14ac:dyDescent="0.3">
      <c r="A17" s="39"/>
      <c r="B17" s="44" t="s">
        <v>40</v>
      </c>
      <c r="C17" s="47"/>
      <c r="D17" s="28"/>
      <c r="E17" s="28"/>
      <c r="F17" s="28"/>
      <c r="G17" s="28"/>
      <c r="H17" s="28"/>
      <c r="I17" s="28"/>
      <c r="J17" s="28"/>
    </row>
    <row r="18" spans="1:11" ht="12.75" customHeight="1" x14ac:dyDescent="0.3">
      <c r="A18" s="39"/>
      <c r="B18" s="3"/>
      <c r="C18" s="28"/>
      <c r="D18" s="49"/>
      <c r="E18" s="49"/>
      <c r="F18" s="49"/>
      <c r="G18" s="5"/>
      <c r="H18" s="5"/>
      <c r="I18" s="28"/>
      <c r="J18" s="28"/>
    </row>
    <row r="19" spans="1:11" ht="12.75" customHeight="1" x14ac:dyDescent="0.25">
      <c r="A19" s="103" t="s">
        <v>50</v>
      </c>
      <c r="B19" s="100"/>
      <c r="C19" s="100"/>
      <c r="D19" s="100"/>
      <c r="E19" s="100"/>
      <c r="F19" s="100"/>
      <c r="G19" s="100"/>
      <c r="H19" s="100"/>
      <c r="I19" s="100"/>
      <c r="J19" s="100"/>
    </row>
    <row r="20" spans="1:11" ht="12.75" customHeight="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1" ht="12.75" customHeight="1" x14ac:dyDescent="0.2">
      <c r="A21" s="52"/>
      <c r="B21" s="52">
        <v>1</v>
      </c>
      <c r="C21" s="52">
        <v>2</v>
      </c>
      <c r="D21" s="52">
        <v>3</v>
      </c>
      <c r="E21" s="52" t="s">
        <v>55</v>
      </c>
      <c r="F21" s="54">
        <v>5</v>
      </c>
      <c r="G21" s="54">
        <v>6</v>
      </c>
      <c r="H21" s="52" t="s">
        <v>57</v>
      </c>
      <c r="I21" s="56"/>
      <c r="J21" s="3"/>
    </row>
    <row r="22" spans="1:11" ht="36" customHeight="1" x14ac:dyDescent="0.2">
      <c r="A22" s="58" t="s">
        <v>7</v>
      </c>
      <c r="B22" s="58" t="s">
        <v>8</v>
      </c>
      <c r="C22" s="60" t="s">
        <v>10</v>
      </c>
      <c r="D22" s="58" t="s">
        <v>64</v>
      </c>
      <c r="E22" s="58" t="s">
        <v>18</v>
      </c>
      <c r="F22" s="62" t="s">
        <v>15</v>
      </c>
      <c r="G22" s="63" t="s">
        <v>16</v>
      </c>
      <c r="H22" s="65" t="s">
        <v>25</v>
      </c>
      <c r="I22" s="62"/>
      <c r="J22" s="66"/>
    </row>
    <row r="23" spans="1:11" ht="12.75" customHeight="1" x14ac:dyDescent="0.25">
      <c r="A23" s="67"/>
      <c r="B23" s="67"/>
      <c r="C23" s="68" t="s">
        <v>30</v>
      </c>
      <c r="D23" s="68" t="s">
        <v>30</v>
      </c>
      <c r="E23" s="68" t="s">
        <v>30</v>
      </c>
      <c r="F23" s="68" t="s">
        <v>30</v>
      </c>
      <c r="G23" s="59" t="s">
        <v>30</v>
      </c>
      <c r="H23" s="68" t="s">
        <v>30</v>
      </c>
      <c r="I23" s="56"/>
      <c r="J23" s="56"/>
    </row>
    <row r="24" spans="1:11" ht="12.75" customHeight="1" x14ac:dyDescent="0.25">
      <c r="A24" s="69">
        <v>1</v>
      </c>
      <c r="B24" s="69" t="s">
        <v>72</v>
      </c>
      <c r="C24" s="24">
        <v>234952836433.70251</v>
      </c>
      <c r="D24" s="70">
        <v>32346490344.080002</v>
      </c>
      <c r="E24" s="70">
        <f t="shared" ref="E24:E28" si="2">C24-D24</f>
        <v>202606346089.6225</v>
      </c>
      <c r="F24" s="70">
        <v>423710352.1523</v>
      </c>
      <c r="G24" s="70">
        <v>13542139439.655399</v>
      </c>
      <c r="H24" s="70">
        <f t="shared" ref="H24:H28" si="3">E24+F24+G24</f>
        <v>216572195881.43021</v>
      </c>
      <c r="I24" s="71"/>
      <c r="J24" s="72"/>
    </row>
    <row r="25" spans="1:11" ht="12.75" customHeight="1" x14ac:dyDescent="0.25">
      <c r="A25" s="69">
        <v>2</v>
      </c>
      <c r="B25" s="69" t="s">
        <v>75</v>
      </c>
      <c r="C25" s="24">
        <v>4844388380.0762997</v>
      </c>
      <c r="D25" s="73">
        <v>38895290.450000003</v>
      </c>
      <c r="E25" s="70">
        <f t="shared" si="2"/>
        <v>4805493089.6262999</v>
      </c>
      <c r="F25" s="70">
        <v>8736295.9207000006</v>
      </c>
      <c r="G25" s="70">
        <v>0</v>
      </c>
      <c r="H25" s="70">
        <f t="shared" si="3"/>
        <v>4814229385.5469999</v>
      </c>
      <c r="I25" s="71"/>
      <c r="J25" s="72"/>
    </row>
    <row r="26" spans="1:11" ht="12.75" customHeight="1" x14ac:dyDescent="0.25">
      <c r="A26" s="69">
        <v>3</v>
      </c>
      <c r="B26" s="69" t="s">
        <v>77</v>
      </c>
      <c r="C26" s="70">
        <v>2422194190.0381999</v>
      </c>
      <c r="D26" s="70">
        <v>0</v>
      </c>
      <c r="E26" s="70">
        <f t="shared" si="2"/>
        <v>2422194190.0381999</v>
      </c>
      <c r="F26" s="70">
        <v>4368147.9603000004</v>
      </c>
      <c r="G26" s="70">
        <v>0</v>
      </c>
      <c r="H26" s="70">
        <f t="shared" si="3"/>
        <v>2426562337.9984999</v>
      </c>
      <c r="I26" s="71"/>
      <c r="J26" s="72"/>
    </row>
    <row r="27" spans="1:11" ht="12.75" customHeight="1" x14ac:dyDescent="0.25">
      <c r="A27" s="69">
        <v>4</v>
      </c>
      <c r="B27" s="69" t="s">
        <v>79</v>
      </c>
      <c r="C27" s="70">
        <v>8138572478.5283003</v>
      </c>
      <c r="D27" s="70">
        <v>0</v>
      </c>
      <c r="E27" s="70">
        <f t="shared" si="2"/>
        <v>8138572478.5283003</v>
      </c>
      <c r="F27" s="70">
        <v>14676977.1467</v>
      </c>
      <c r="G27" s="70">
        <v>0</v>
      </c>
      <c r="H27" s="70">
        <f t="shared" si="3"/>
        <v>8153249455.6750002</v>
      </c>
      <c r="I27" s="71"/>
      <c r="J27" s="72"/>
    </row>
    <row r="28" spans="1:11" ht="12.75" customHeight="1" x14ac:dyDescent="0.25">
      <c r="A28" s="69">
        <v>5</v>
      </c>
      <c r="B28" s="69" t="s">
        <v>81</v>
      </c>
      <c r="C28" s="70">
        <v>4844388380.0762997</v>
      </c>
      <c r="D28" s="70">
        <v>0</v>
      </c>
      <c r="E28" s="70">
        <f t="shared" si="2"/>
        <v>4844388380.0762997</v>
      </c>
      <c r="F28" s="70">
        <v>8736295.9207000006</v>
      </c>
      <c r="G28" s="70">
        <v>967295674.26110005</v>
      </c>
      <c r="H28" s="70">
        <f t="shared" si="3"/>
        <v>5820420350.2580996</v>
      </c>
      <c r="I28" s="71"/>
      <c r="J28" s="72"/>
    </row>
    <row r="29" spans="1:11" ht="12.75" customHeight="1" x14ac:dyDescent="0.25">
      <c r="A29" s="67"/>
      <c r="B29" s="74" t="s">
        <v>82</v>
      </c>
      <c r="C29" s="75">
        <f t="shared" ref="C29:H29" si="4">SUM(C24:C28)</f>
        <v>255202379862.4216</v>
      </c>
      <c r="D29" s="75">
        <f t="shared" si="4"/>
        <v>32385385634.530003</v>
      </c>
      <c r="E29" s="75">
        <f t="shared" si="4"/>
        <v>222816994227.8916</v>
      </c>
      <c r="F29" s="75">
        <f t="shared" si="4"/>
        <v>460228069.10070008</v>
      </c>
      <c r="G29" s="75">
        <f t="shared" si="4"/>
        <v>14509435113.9165</v>
      </c>
      <c r="H29" s="75">
        <f t="shared" si="4"/>
        <v>237786657410.90878</v>
      </c>
      <c r="I29" s="76"/>
      <c r="J29" s="76"/>
    </row>
    <row r="30" spans="1:11" ht="12.75" customHeight="1" x14ac:dyDescent="0.2">
      <c r="A30" s="3"/>
      <c r="B30" s="3"/>
      <c r="C30" s="3"/>
      <c r="D30" s="72"/>
      <c r="E30" s="72"/>
      <c r="F30" s="72"/>
      <c r="G30" s="72"/>
      <c r="H30" s="3"/>
      <c r="I30" s="77"/>
      <c r="J30" s="72"/>
      <c r="K30" t="s">
        <v>87</v>
      </c>
    </row>
    <row r="31" spans="1:11" ht="12.75" customHeight="1" x14ac:dyDescent="0.35">
      <c r="A31" s="78"/>
      <c r="B31" s="3"/>
      <c r="C31" s="3"/>
      <c r="D31" s="3"/>
      <c r="E31" s="72"/>
      <c r="F31" s="72"/>
      <c r="G31" s="72"/>
      <c r="H31" s="72"/>
      <c r="I31" s="72"/>
      <c r="J31" s="72"/>
    </row>
    <row r="32" spans="1:11" ht="12.75" customHeight="1" x14ac:dyDescent="0.3">
      <c r="A32" s="104"/>
      <c r="B32" s="100"/>
      <c r="C32" s="100"/>
      <c r="D32" s="100"/>
      <c r="E32" s="100"/>
      <c r="F32" s="100"/>
      <c r="G32" s="100"/>
      <c r="H32" s="100"/>
      <c r="I32" s="100"/>
      <c r="J32" s="100"/>
    </row>
    <row r="33" spans="1:10" ht="12.75" customHeight="1" x14ac:dyDescent="0.2">
      <c r="A33" s="3"/>
      <c r="B33" s="79"/>
      <c r="C33" s="79"/>
      <c r="D33" s="79"/>
      <c r="E33" s="79"/>
      <c r="F33" s="79"/>
      <c r="G33" s="79"/>
      <c r="H33" s="79"/>
      <c r="I33" s="3"/>
      <c r="J33" s="3"/>
    </row>
    <row r="34" spans="1:10" ht="12.75" hidden="1" customHeight="1" x14ac:dyDescent="0.2">
      <c r="A34" s="3"/>
      <c r="B34" s="79"/>
      <c r="C34" s="79"/>
      <c r="D34" s="79"/>
      <c r="E34" s="79"/>
      <c r="F34" s="79"/>
      <c r="G34" s="79"/>
      <c r="H34" s="79"/>
      <c r="I34" s="3"/>
      <c r="J34" s="3"/>
    </row>
    <row r="35" spans="1:10" ht="12.75" customHeight="1" x14ac:dyDescent="0.2">
      <c r="A35" s="3"/>
      <c r="B35" s="79"/>
      <c r="C35" s="79"/>
      <c r="D35" s="79"/>
      <c r="E35" s="79"/>
      <c r="F35" s="79"/>
      <c r="G35" s="79"/>
      <c r="H35" s="79"/>
      <c r="I35" s="3"/>
      <c r="J35" s="3"/>
    </row>
    <row r="36" spans="1:10" ht="12.75" customHeight="1" x14ac:dyDescent="0.3">
      <c r="A36" s="3"/>
      <c r="B36" s="3"/>
      <c r="C36" s="99"/>
      <c r="D36" s="100"/>
      <c r="E36" s="100"/>
      <c r="F36" s="100"/>
      <c r="G36" s="100"/>
      <c r="H36" s="100"/>
      <c r="I36" s="3"/>
      <c r="J36" s="3"/>
    </row>
    <row r="37" spans="1:10" ht="12.75" customHeight="1" x14ac:dyDescent="0.3">
      <c r="A37" s="3"/>
      <c r="B37" s="3"/>
      <c r="C37" s="105"/>
      <c r="D37" s="100"/>
      <c r="E37" s="100"/>
      <c r="F37" s="100"/>
      <c r="G37" s="100"/>
      <c r="H37" s="100"/>
      <c r="I37" s="3"/>
      <c r="J37" s="3"/>
    </row>
    <row r="38" spans="1:10" ht="12.75" customHeight="1" x14ac:dyDescent="0.3">
      <c r="A38" s="3"/>
      <c r="B38" s="3"/>
      <c r="C38" s="99"/>
      <c r="D38" s="100"/>
      <c r="E38" s="100"/>
      <c r="F38" s="100"/>
      <c r="G38" s="100"/>
      <c r="H38" s="100"/>
      <c r="I38" s="3"/>
      <c r="J38" s="3"/>
    </row>
    <row r="39" spans="1:10" ht="12.75" customHeight="1" x14ac:dyDescent="0.3">
      <c r="A39" s="3"/>
      <c r="B39" s="3"/>
      <c r="C39" s="99"/>
      <c r="D39" s="100"/>
      <c r="E39" s="100"/>
      <c r="F39" s="100"/>
      <c r="G39" s="100"/>
      <c r="H39" s="100"/>
      <c r="I39" s="3"/>
      <c r="J39" s="3"/>
    </row>
    <row r="40" spans="1:10" ht="12.75" customHeight="1" x14ac:dyDescent="0.2"/>
    <row r="41" spans="1:10" ht="12.75" customHeight="1" x14ac:dyDescent="0.2"/>
    <row r="42" spans="1:10" ht="12.75" customHeight="1" x14ac:dyDescent="0.2"/>
    <row r="43" spans="1:10" ht="12.75" customHeight="1" x14ac:dyDescent="0.2"/>
    <row r="44" spans="1:10" ht="12.75" customHeight="1" x14ac:dyDescent="0.2"/>
    <row r="45" spans="1:10" ht="12.75" customHeight="1" x14ac:dyDescent="0.2"/>
    <row r="46" spans="1:10" ht="12.75" customHeight="1" x14ac:dyDescent="0.2"/>
    <row r="47" spans="1:10" ht="12.75" customHeight="1" x14ac:dyDescent="0.2"/>
    <row r="48" spans="1:10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8">
    <mergeCell ref="C38:H38"/>
    <mergeCell ref="C39:H39"/>
    <mergeCell ref="A1:J1"/>
    <mergeCell ref="A3:H3"/>
    <mergeCell ref="A19:J19"/>
    <mergeCell ref="A32:J32"/>
    <mergeCell ref="C36:H36"/>
    <mergeCell ref="C37:H37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1000"/>
  <sheetViews>
    <sheetView zoomScale="60" zoomScaleNormal="60" workbookViewId="0">
      <pane xSplit="3" ySplit="9" topLeftCell="H39" activePane="bottomRight" state="frozen"/>
      <selection pane="topRight" activeCell="D1" sqref="D1"/>
      <selection pane="bottomLeft" activeCell="A10" sqref="A10"/>
      <selection pane="bottomRight" activeCell="A51" sqref="A51:XFD64"/>
    </sheetView>
  </sheetViews>
  <sheetFormatPr defaultColWidth="14.42578125" defaultRowHeight="15" customHeight="1" x14ac:dyDescent="0.2"/>
  <cols>
    <col min="1" max="1" width="4" customWidth="1"/>
    <col min="2" max="2" width="22.42578125" customWidth="1"/>
    <col min="3" max="3" width="7.42578125" customWidth="1"/>
    <col min="4" max="4" width="20.7109375" customWidth="1"/>
    <col min="5" max="5" width="19" customWidth="1"/>
    <col min="6" max="6" width="19.42578125" customWidth="1"/>
    <col min="7" max="7" width="17.85546875" customWidth="1"/>
    <col min="8" max="8" width="18.5703125" customWidth="1"/>
    <col min="9" max="9" width="19.42578125" customWidth="1"/>
    <col min="10" max="10" width="26.140625" bestFit="1" customWidth="1"/>
    <col min="11" max="11" width="21" customWidth="1"/>
    <col min="12" max="14" width="22" customWidth="1"/>
    <col min="15" max="15" width="24.140625" customWidth="1"/>
    <col min="16" max="16" width="23.85546875" bestFit="1" customWidth="1"/>
    <col min="17" max="17" width="4.28515625" customWidth="1"/>
    <col min="18" max="18" width="8.7109375" customWidth="1"/>
    <col min="19" max="19" width="16.85546875" bestFit="1" customWidth="1"/>
    <col min="20" max="26" width="8.7109375" customWidth="1"/>
  </cols>
  <sheetData>
    <row r="1" spans="1:17" ht="12.75" hidden="1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2.75" customHeight="1" x14ac:dyDescent="0.4">
      <c r="A2" s="11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"/>
    </row>
    <row r="3" spans="1:17" ht="18" customHeight="1" x14ac:dyDescent="0.25">
      <c r="H3" s="4" t="s">
        <v>0</v>
      </c>
    </row>
    <row r="4" spans="1:17" ht="12.75" customHeight="1" x14ac:dyDescent="0.25">
      <c r="A4" s="111" t="s">
        <v>1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</row>
    <row r="5" spans="1:17" ht="12.75" customHeight="1" x14ac:dyDescent="0.3">
      <c r="A5" s="6"/>
      <c r="B5" s="6"/>
      <c r="C5" s="6"/>
      <c r="D5" s="112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6"/>
    </row>
    <row r="6" spans="1:17" ht="12.75" customHeight="1" x14ac:dyDescent="0.2">
      <c r="A6" s="7">
        <v>1</v>
      </c>
      <c r="B6" s="7">
        <v>2</v>
      </c>
      <c r="C6" s="7">
        <v>3</v>
      </c>
      <c r="D6" s="7">
        <v>4</v>
      </c>
      <c r="E6" s="7">
        <v>5</v>
      </c>
      <c r="F6" s="7" t="s">
        <v>3</v>
      </c>
      <c r="G6" s="7">
        <v>7</v>
      </c>
      <c r="H6" s="7">
        <v>8</v>
      </c>
      <c r="I6" s="7">
        <v>9</v>
      </c>
      <c r="J6" s="7" t="s">
        <v>4</v>
      </c>
      <c r="K6" s="7">
        <v>11</v>
      </c>
      <c r="L6" s="7">
        <v>12</v>
      </c>
      <c r="M6" s="7">
        <v>13</v>
      </c>
      <c r="N6" s="7">
        <v>14</v>
      </c>
      <c r="O6" s="7" t="s">
        <v>5</v>
      </c>
      <c r="P6" s="7" t="s">
        <v>6</v>
      </c>
      <c r="Q6" s="10"/>
    </row>
    <row r="7" spans="1:17" ht="12.75" customHeight="1" x14ac:dyDescent="0.2">
      <c r="A7" s="106" t="s">
        <v>7</v>
      </c>
      <c r="B7" s="106" t="s">
        <v>8</v>
      </c>
      <c r="C7" s="106" t="s">
        <v>9</v>
      </c>
      <c r="D7" s="106" t="s">
        <v>10</v>
      </c>
      <c r="E7" s="106" t="s">
        <v>11</v>
      </c>
      <c r="F7" s="106" t="s">
        <v>12</v>
      </c>
      <c r="G7" s="113" t="s">
        <v>13</v>
      </c>
      <c r="H7" s="114"/>
      <c r="I7" s="115"/>
      <c r="J7" s="106" t="s">
        <v>18</v>
      </c>
      <c r="K7" s="108" t="s">
        <v>19</v>
      </c>
      <c r="L7" s="106" t="s">
        <v>20</v>
      </c>
      <c r="M7" s="109" t="s">
        <v>21</v>
      </c>
      <c r="N7" s="109" t="s">
        <v>23</v>
      </c>
      <c r="O7" s="106" t="s">
        <v>24</v>
      </c>
      <c r="P7" s="106" t="s">
        <v>25</v>
      </c>
      <c r="Q7" s="106" t="s">
        <v>7</v>
      </c>
    </row>
    <row r="8" spans="1:17" ht="44.25" customHeight="1" x14ac:dyDescent="0.2">
      <c r="A8" s="107"/>
      <c r="B8" s="107"/>
      <c r="C8" s="107"/>
      <c r="D8" s="107"/>
      <c r="E8" s="107"/>
      <c r="F8" s="107"/>
      <c r="G8" s="23" t="s">
        <v>26</v>
      </c>
      <c r="H8" s="23" t="s">
        <v>28</v>
      </c>
      <c r="I8" s="23" t="s">
        <v>29</v>
      </c>
      <c r="J8" s="107"/>
      <c r="K8" s="107"/>
      <c r="L8" s="107"/>
      <c r="M8" s="107"/>
      <c r="N8" s="107"/>
      <c r="O8" s="107"/>
      <c r="P8" s="107"/>
      <c r="Q8" s="107"/>
    </row>
    <row r="9" spans="1:17" ht="12.75" customHeight="1" x14ac:dyDescent="0.2">
      <c r="A9" s="10"/>
      <c r="B9" s="10"/>
      <c r="C9" s="10"/>
      <c r="D9" s="25" t="s">
        <v>30</v>
      </c>
      <c r="E9" s="25" t="s">
        <v>30</v>
      </c>
      <c r="F9" s="25" t="s">
        <v>30</v>
      </c>
      <c r="G9" s="25" t="s">
        <v>30</v>
      </c>
      <c r="H9" s="25" t="s">
        <v>30</v>
      </c>
      <c r="I9" s="25" t="s">
        <v>30</v>
      </c>
      <c r="J9" s="25" t="s">
        <v>30</v>
      </c>
      <c r="K9" s="25" t="s">
        <v>30</v>
      </c>
      <c r="L9" s="25" t="s">
        <v>30</v>
      </c>
      <c r="M9" s="25" t="s">
        <v>30</v>
      </c>
      <c r="N9" s="25" t="s">
        <v>30</v>
      </c>
      <c r="O9" s="25" t="s">
        <v>30</v>
      </c>
      <c r="P9" s="27" t="s">
        <v>30</v>
      </c>
      <c r="Q9" s="10"/>
    </row>
    <row r="10" spans="1:17" ht="18" customHeight="1" x14ac:dyDescent="0.2">
      <c r="A10" s="10">
        <v>1</v>
      </c>
      <c r="B10" s="29" t="s">
        <v>31</v>
      </c>
      <c r="C10" s="30">
        <v>17</v>
      </c>
      <c r="D10" s="31">
        <v>3196356122.5328002</v>
      </c>
      <c r="E10" s="31">
        <v>580901809.97979999</v>
      </c>
      <c r="F10" s="31">
        <f t="shared" ref="F10:F45" si="0">D10+E10</f>
        <v>3777257932.5125999</v>
      </c>
      <c r="G10" s="33">
        <v>40648992.869999997</v>
      </c>
      <c r="H10" s="33">
        <v>0</v>
      </c>
      <c r="I10" s="31">
        <v>429919971.55000001</v>
      </c>
      <c r="J10" s="34">
        <f t="shared" ref="J10:J45" si="1">F10-G10-H10-I10</f>
        <v>3306688968.0925999</v>
      </c>
      <c r="K10" s="31">
        <v>7156167.6299999999</v>
      </c>
      <c r="L10" s="34">
        <v>983714405.16550004</v>
      </c>
      <c r="M10" s="36">
        <v>0</v>
      </c>
      <c r="N10" s="36">
        <f t="shared" ref="N10:N45" si="2">L10-M10</f>
        <v>983714405.16550004</v>
      </c>
      <c r="O10" s="36">
        <f t="shared" ref="O10:O45" si="3">F10+K10+L10</f>
        <v>4768128505.3080997</v>
      </c>
      <c r="P10" s="40">
        <f t="shared" ref="P10:P45" si="4">J10+K10+N10</f>
        <v>4297559540.8880997</v>
      </c>
      <c r="Q10" s="10">
        <v>1</v>
      </c>
    </row>
    <row r="11" spans="1:17" ht="18" customHeight="1" x14ac:dyDescent="0.2">
      <c r="A11" s="10">
        <v>2</v>
      </c>
      <c r="B11" s="29" t="s">
        <v>42</v>
      </c>
      <c r="C11" s="41">
        <v>21</v>
      </c>
      <c r="D11" s="31">
        <v>3400373248.5706</v>
      </c>
      <c r="E11" s="31">
        <v>0</v>
      </c>
      <c r="F11" s="31">
        <f t="shared" si="0"/>
        <v>3400373248.5706</v>
      </c>
      <c r="G11" s="33">
        <v>52555531.759999998</v>
      </c>
      <c r="H11" s="33">
        <v>0</v>
      </c>
      <c r="I11" s="31">
        <v>461215592.5</v>
      </c>
      <c r="J11" s="34">
        <f t="shared" si="1"/>
        <v>2886602124.3105998</v>
      </c>
      <c r="K11" s="31">
        <v>6132181.1200000001</v>
      </c>
      <c r="L11" s="34">
        <v>1011469200.9589</v>
      </c>
      <c r="M11" s="36">
        <v>0</v>
      </c>
      <c r="N11" s="36">
        <f t="shared" si="2"/>
        <v>1011469200.9589</v>
      </c>
      <c r="O11" s="36">
        <f t="shared" si="3"/>
        <v>4417974630.6494999</v>
      </c>
      <c r="P11" s="40">
        <f t="shared" si="4"/>
        <v>3904203506.3894997</v>
      </c>
      <c r="Q11" s="10">
        <v>2</v>
      </c>
    </row>
    <row r="12" spans="1:17" ht="18" customHeight="1" x14ac:dyDescent="0.2">
      <c r="A12" s="10">
        <v>3</v>
      </c>
      <c r="B12" s="29" t="s">
        <v>43</v>
      </c>
      <c r="C12" s="41">
        <v>31</v>
      </c>
      <c r="D12" s="31">
        <v>3431972649.9376998</v>
      </c>
      <c r="E12" s="31">
        <v>11050237400.2519</v>
      </c>
      <c r="F12" s="31">
        <f t="shared" si="0"/>
        <v>14482210050.1896</v>
      </c>
      <c r="G12" s="33">
        <v>110724577.25</v>
      </c>
      <c r="H12" s="33">
        <v>0</v>
      </c>
      <c r="I12" s="31">
        <v>1052339532.95</v>
      </c>
      <c r="J12" s="34">
        <f t="shared" si="1"/>
        <v>13319145939.989599</v>
      </c>
      <c r="K12" s="31">
        <v>31885934.469999999</v>
      </c>
      <c r="L12" s="34">
        <v>1105925638.5272999</v>
      </c>
      <c r="M12" s="36">
        <v>0</v>
      </c>
      <c r="N12" s="36">
        <f t="shared" si="2"/>
        <v>1105925638.5272999</v>
      </c>
      <c r="O12" s="36">
        <f t="shared" si="3"/>
        <v>15620021623.186899</v>
      </c>
      <c r="P12" s="40">
        <f t="shared" si="4"/>
        <v>14456957512.986898</v>
      </c>
      <c r="Q12" s="10">
        <v>3</v>
      </c>
    </row>
    <row r="13" spans="1:17" ht="18" customHeight="1" x14ac:dyDescent="0.2">
      <c r="A13" s="10">
        <v>4</v>
      </c>
      <c r="B13" s="29" t="s">
        <v>45</v>
      </c>
      <c r="C13" s="41">
        <v>21</v>
      </c>
      <c r="D13" s="31">
        <v>3394003049.6118002</v>
      </c>
      <c r="E13" s="31">
        <v>0</v>
      </c>
      <c r="F13" s="31">
        <f t="shared" si="0"/>
        <v>3394003049.6118002</v>
      </c>
      <c r="G13" s="33">
        <v>46844107.659999996</v>
      </c>
      <c r="H13" s="33">
        <v>0</v>
      </c>
      <c r="I13" s="31">
        <v>89972595.590000004</v>
      </c>
      <c r="J13" s="34">
        <f t="shared" si="1"/>
        <v>3257186346.3618002</v>
      </c>
      <c r="K13" s="31">
        <v>6120693.2000000002</v>
      </c>
      <c r="L13" s="34">
        <v>1151192893.4130001</v>
      </c>
      <c r="M13" s="36">
        <v>0</v>
      </c>
      <c r="N13" s="36">
        <f t="shared" si="2"/>
        <v>1151192893.4130001</v>
      </c>
      <c r="O13" s="36">
        <f t="shared" si="3"/>
        <v>4551316636.2248001</v>
      </c>
      <c r="P13" s="40">
        <f t="shared" si="4"/>
        <v>4414499932.9748001</v>
      </c>
      <c r="Q13" s="10">
        <v>4</v>
      </c>
    </row>
    <row r="14" spans="1:17" ht="18" customHeight="1" x14ac:dyDescent="0.2">
      <c r="A14" s="10">
        <v>5</v>
      </c>
      <c r="B14" s="29" t="s">
        <v>46</v>
      </c>
      <c r="C14" s="41">
        <v>20</v>
      </c>
      <c r="D14" s="31">
        <v>4083099381.1241002</v>
      </c>
      <c r="E14" s="31">
        <v>0</v>
      </c>
      <c r="F14" s="31">
        <f t="shared" si="0"/>
        <v>4083099381.1241002</v>
      </c>
      <c r="G14" s="33">
        <v>77411533.060000002</v>
      </c>
      <c r="H14" s="33">
        <v>201255000</v>
      </c>
      <c r="I14" s="31">
        <v>508776788.11000001</v>
      </c>
      <c r="J14" s="34">
        <f t="shared" si="1"/>
        <v>3295656059.9541001</v>
      </c>
      <c r="K14" s="31">
        <v>7363398.9800000004</v>
      </c>
      <c r="L14" s="34">
        <v>1167358943.5848999</v>
      </c>
      <c r="M14" s="36">
        <v>0</v>
      </c>
      <c r="N14" s="36">
        <f t="shared" si="2"/>
        <v>1167358943.5848999</v>
      </c>
      <c r="O14" s="36">
        <f t="shared" si="3"/>
        <v>5257821723.6890001</v>
      </c>
      <c r="P14" s="40">
        <f t="shared" si="4"/>
        <v>4470378402.5190001</v>
      </c>
      <c r="Q14" s="10">
        <v>5</v>
      </c>
    </row>
    <row r="15" spans="1:17" ht="18" customHeight="1" x14ac:dyDescent="0.2">
      <c r="A15" s="10">
        <v>6</v>
      </c>
      <c r="B15" s="29" t="s">
        <v>47</v>
      </c>
      <c r="C15" s="41">
        <v>8</v>
      </c>
      <c r="D15" s="31">
        <v>3020332993.5254998</v>
      </c>
      <c r="E15" s="31">
        <v>8283189502.3589001</v>
      </c>
      <c r="F15" s="31">
        <f t="shared" si="0"/>
        <v>11303522495.884399</v>
      </c>
      <c r="G15" s="33">
        <v>34374598.380000003</v>
      </c>
      <c r="H15" s="33">
        <v>421546663.22000003</v>
      </c>
      <c r="I15" s="31">
        <v>1091938012.73</v>
      </c>
      <c r="J15" s="34">
        <f t="shared" si="1"/>
        <v>9755663221.5544014</v>
      </c>
      <c r="K15" s="31">
        <v>23478595.25</v>
      </c>
      <c r="L15" s="34">
        <v>950659665.04770005</v>
      </c>
      <c r="M15" s="36">
        <v>0</v>
      </c>
      <c r="N15" s="36">
        <f t="shared" si="2"/>
        <v>950659665.04770005</v>
      </c>
      <c r="O15" s="36">
        <f t="shared" si="3"/>
        <v>12277660756.1821</v>
      </c>
      <c r="P15" s="40">
        <f t="shared" si="4"/>
        <v>10729801481.852102</v>
      </c>
      <c r="Q15" s="10">
        <v>6</v>
      </c>
    </row>
    <row r="16" spans="1:17" ht="18" customHeight="1" x14ac:dyDescent="0.2">
      <c r="A16" s="10">
        <v>7</v>
      </c>
      <c r="B16" s="29" t="s">
        <v>48</v>
      </c>
      <c r="C16" s="41">
        <v>23</v>
      </c>
      <c r="D16" s="31">
        <v>3828169617.8130999</v>
      </c>
      <c r="E16" s="31">
        <v>0</v>
      </c>
      <c r="F16" s="31">
        <f t="shared" si="0"/>
        <v>3828169617.8130999</v>
      </c>
      <c r="G16" s="33">
        <v>26890502.870000001</v>
      </c>
      <c r="H16" s="33">
        <v>103855987.23</v>
      </c>
      <c r="I16" s="31">
        <v>423541958.63</v>
      </c>
      <c r="J16" s="34">
        <f t="shared" si="1"/>
        <v>3273881169.0830998</v>
      </c>
      <c r="K16" s="31">
        <v>6903662.5499999998</v>
      </c>
      <c r="L16" s="34">
        <v>1124630833.3491001</v>
      </c>
      <c r="M16" s="36">
        <v>0</v>
      </c>
      <c r="N16" s="36">
        <f t="shared" si="2"/>
        <v>1124630833.3491001</v>
      </c>
      <c r="O16" s="36">
        <f t="shared" si="3"/>
        <v>4959704113.7122002</v>
      </c>
      <c r="P16" s="40">
        <f t="shared" si="4"/>
        <v>4405415664.9822006</v>
      </c>
      <c r="Q16" s="10">
        <v>7</v>
      </c>
    </row>
    <row r="17" spans="1:19" ht="18" customHeight="1" x14ac:dyDescent="0.2">
      <c r="A17" s="10">
        <v>8</v>
      </c>
      <c r="B17" s="29" t="s">
        <v>49</v>
      </c>
      <c r="C17" s="41">
        <v>27</v>
      </c>
      <c r="D17" s="31">
        <v>4241063306.1767998</v>
      </c>
      <c r="E17" s="31">
        <v>0</v>
      </c>
      <c r="F17" s="31">
        <f t="shared" si="0"/>
        <v>4241063306.1767998</v>
      </c>
      <c r="G17" s="33">
        <v>17817212.460000001</v>
      </c>
      <c r="H17" s="33">
        <v>0</v>
      </c>
      <c r="I17" s="31">
        <v>323071065.25999999</v>
      </c>
      <c r="J17" s="34">
        <f t="shared" si="1"/>
        <v>3900175028.4567995</v>
      </c>
      <c r="K17" s="31">
        <v>7648268.71</v>
      </c>
      <c r="L17" s="34">
        <v>1123572974.3369999</v>
      </c>
      <c r="M17" s="36">
        <v>0</v>
      </c>
      <c r="N17" s="36">
        <f t="shared" si="2"/>
        <v>1123572974.3369999</v>
      </c>
      <c r="O17" s="36">
        <f t="shared" si="3"/>
        <v>5372284549.2237997</v>
      </c>
      <c r="P17" s="40">
        <f t="shared" si="4"/>
        <v>5031396271.5037994</v>
      </c>
      <c r="Q17" s="10">
        <v>8</v>
      </c>
    </row>
    <row r="18" spans="1:19" ht="18" customHeight="1" x14ac:dyDescent="0.2">
      <c r="A18" s="10">
        <v>9</v>
      </c>
      <c r="B18" s="29" t="s">
        <v>51</v>
      </c>
      <c r="C18" s="41">
        <v>18</v>
      </c>
      <c r="D18" s="31">
        <v>3432557943.2458</v>
      </c>
      <c r="E18" s="31">
        <v>0</v>
      </c>
      <c r="F18" s="31">
        <f t="shared" si="0"/>
        <v>3432557943.2458</v>
      </c>
      <c r="G18" s="33">
        <v>229323337.36000001</v>
      </c>
      <c r="H18" s="33">
        <v>633134951.91999996</v>
      </c>
      <c r="I18" s="31">
        <v>650454311.90999997</v>
      </c>
      <c r="J18" s="34">
        <f t="shared" si="1"/>
        <v>1919645342.0558</v>
      </c>
      <c r="K18" s="31">
        <v>6190222.5</v>
      </c>
      <c r="L18" s="34">
        <v>982858280.57679999</v>
      </c>
      <c r="M18" s="36">
        <v>0</v>
      </c>
      <c r="N18" s="36">
        <f t="shared" si="2"/>
        <v>982858280.57679999</v>
      </c>
      <c r="O18" s="36">
        <f t="shared" si="3"/>
        <v>4421606446.3226004</v>
      </c>
      <c r="P18" s="40">
        <f t="shared" si="4"/>
        <v>2908693845.1325998</v>
      </c>
      <c r="Q18" s="10">
        <v>9</v>
      </c>
    </row>
    <row r="19" spans="1:19" ht="18" customHeight="1" x14ac:dyDescent="0.2">
      <c r="A19" s="10">
        <v>10</v>
      </c>
      <c r="B19" s="29" t="s">
        <v>52</v>
      </c>
      <c r="C19" s="41">
        <v>25</v>
      </c>
      <c r="D19" s="31">
        <v>3465925734.0654001</v>
      </c>
      <c r="E19" s="31">
        <v>13736423220.244101</v>
      </c>
      <c r="F19" s="31">
        <f t="shared" si="0"/>
        <v>17202348954.309502</v>
      </c>
      <c r="G19" s="33">
        <v>28517846.079999998</v>
      </c>
      <c r="H19" s="33">
        <v>0</v>
      </c>
      <c r="I19" s="31">
        <v>1145011172.3699999</v>
      </c>
      <c r="J19" s="34">
        <f t="shared" si="1"/>
        <v>16028819935.859501</v>
      </c>
      <c r="K19" s="31">
        <v>38190656.359999999</v>
      </c>
      <c r="L19" s="34">
        <v>1293629921.3987</v>
      </c>
      <c r="M19" s="36">
        <v>0</v>
      </c>
      <c r="N19" s="36">
        <f t="shared" si="2"/>
        <v>1293629921.3987</v>
      </c>
      <c r="O19" s="36">
        <f t="shared" si="3"/>
        <v>18534169532.068203</v>
      </c>
      <c r="P19" s="40">
        <f t="shared" si="4"/>
        <v>17360640513.618202</v>
      </c>
      <c r="Q19" s="10">
        <v>10</v>
      </c>
      <c r="S19" s="98"/>
    </row>
    <row r="20" spans="1:19" ht="18" customHeight="1" x14ac:dyDescent="0.2">
      <c r="A20" s="10">
        <v>11</v>
      </c>
      <c r="B20" s="29" t="s">
        <v>54</v>
      </c>
      <c r="C20" s="41">
        <v>13</v>
      </c>
      <c r="D20" s="31">
        <v>3053867992.1395001</v>
      </c>
      <c r="E20" s="31">
        <v>0</v>
      </c>
      <c r="F20" s="31">
        <f t="shared" si="0"/>
        <v>3053867992.1395001</v>
      </c>
      <c r="G20" s="33">
        <v>40165282.68</v>
      </c>
      <c r="H20" s="33">
        <v>0</v>
      </c>
      <c r="I20" s="31">
        <v>385144942.21139997</v>
      </c>
      <c r="J20" s="34">
        <f t="shared" si="1"/>
        <v>2628557767.2481003</v>
      </c>
      <c r="K20" s="31">
        <v>5507298.8399999999</v>
      </c>
      <c r="L20" s="34">
        <v>966107657.92079997</v>
      </c>
      <c r="M20" s="36">
        <v>0</v>
      </c>
      <c r="N20" s="36">
        <f t="shared" si="2"/>
        <v>966107657.92079997</v>
      </c>
      <c r="O20" s="36">
        <f t="shared" si="3"/>
        <v>4025482948.9003</v>
      </c>
      <c r="P20" s="40">
        <f t="shared" si="4"/>
        <v>3600172724.0089006</v>
      </c>
      <c r="Q20" s="10">
        <v>11</v>
      </c>
    </row>
    <row r="21" spans="1:19" ht="18" customHeight="1" x14ac:dyDescent="0.2">
      <c r="A21" s="10">
        <v>12</v>
      </c>
      <c r="B21" s="29" t="s">
        <v>56</v>
      </c>
      <c r="C21" s="41">
        <v>18</v>
      </c>
      <c r="D21" s="31">
        <v>3191781493.4087</v>
      </c>
      <c r="E21" s="31">
        <v>1559724945.1289999</v>
      </c>
      <c r="F21" s="31">
        <f t="shared" si="0"/>
        <v>4751506438.5376997</v>
      </c>
      <c r="G21" s="33">
        <v>81885066.109999999</v>
      </c>
      <c r="H21" s="33">
        <v>0</v>
      </c>
      <c r="I21" s="31">
        <v>390751098.75999999</v>
      </c>
      <c r="J21" s="34">
        <f t="shared" si="1"/>
        <v>4278870273.6676998</v>
      </c>
      <c r="K21" s="31">
        <v>9072533.5299999993</v>
      </c>
      <c r="L21" s="34">
        <v>1097854351.9884</v>
      </c>
      <c r="M21" s="36">
        <v>0</v>
      </c>
      <c r="N21" s="36">
        <f t="shared" si="2"/>
        <v>1097854351.9884</v>
      </c>
      <c r="O21" s="36">
        <f t="shared" si="3"/>
        <v>5858433324.0560989</v>
      </c>
      <c r="P21" s="40">
        <f t="shared" si="4"/>
        <v>5385797159.1861</v>
      </c>
      <c r="Q21" s="10">
        <v>12</v>
      </c>
    </row>
    <row r="22" spans="1:19" ht="18" customHeight="1" x14ac:dyDescent="0.2">
      <c r="A22" s="10">
        <v>13</v>
      </c>
      <c r="B22" s="29" t="s">
        <v>58</v>
      </c>
      <c r="C22" s="41">
        <v>16</v>
      </c>
      <c r="D22" s="31">
        <v>3052144712.2286</v>
      </c>
      <c r="E22" s="31">
        <v>0</v>
      </c>
      <c r="F22" s="31">
        <f t="shared" si="0"/>
        <v>3052144712.2286</v>
      </c>
      <c r="G22" s="33">
        <v>53517269.530000001</v>
      </c>
      <c r="H22" s="33">
        <v>102458000.01000001</v>
      </c>
      <c r="I22" s="31">
        <v>424531814.39999998</v>
      </c>
      <c r="J22" s="34">
        <f t="shared" si="1"/>
        <v>2471637628.2885995</v>
      </c>
      <c r="K22" s="31">
        <v>5504191.0999999996</v>
      </c>
      <c r="L22" s="34">
        <v>942584868.58700001</v>
      </c>
      <c r="M22" s="36">
        <v>0</v>
      </c>
      <c r="N22" s="36">
        <f t="shared" si="2"/>
        <v>942584868.58700001</v>
      </c>
      <c r="O22" s="36">
        <f t="shared" si="3"/>
        <v>4000233771.9155998</v>
      </c>
      <c r="P22" s="40">
        <f t="shared" si="4"/>
        <v>3419726687.9755993</v>
      </c>
      <c r="Q22" s="10">
        <v>13</v>
      </c>
    </row>
    <row r="23" spans="1:19" ht="18" customHeight="1" x14ac:dyDescent="0.2">
      <c r="A23" s="10">
        <v>14</v>
      </c>
      <c r="B23" s="29" t="s">
        <v>60</v>
      </c>
      <c r="C23" s="41">
        <v>17</v>
      </c>
      <c r="D23" s="31">
        <v>3432854196.1719999</v>
      </c>
      <c r="E23" s="31">
        <v>0</v>
      </c>
      <c r="F23" s="31">
        <f t="shared" si="0"/>
        <v>3432854196.1719999</v>
      </c>
      <c r="G23" s="33">
        <v>50530281.380000003</v>
      </c>
      <c r="H23" s="33">
        <v>0</v>
      </c>
      <c r="I23" s="31">
        <v>206468378.88999999</v>
      </c>
      <c r="J23" s="34">
        <f t="shared" si="1"/>
        <v>3175855535.902</v>
      </c>
      <c r="K23" s="31">
        <v>6190756.7599999998</v>
      </c>
      <c r="L23" s="34">
        <v>1035501307.9907</v>
      </c>
      <c r="M23" s="36">
        <v>0</v>
      </c>
      <c r="N23" s="36">
        <f t="shared" si="2"/>
        <v>1035501307.9907</v>
      </c>
      <c r="O23" s="36">
        <f t="shared" si="3"/>
        <v>4474546260.9226999</v>
      </c>
      <c r="P23" s="40">
        <f t="shared" si="4"/>
        <v>4217547600.6527004</v>
      </c>
      <c r="Q23" s="10">
        <v>14</v>
      </c>
    </row>
    <row r="24" spans="1:19" ht="18" customHeight="1" x14ac:dyDescent="0.2">
      <c r="A24" s="10">
        <v>15</v>
      </c>
      <c r="B24" s="29" t="s">
        <v>61</v>
      </c>
      <c r="C24" s="41">
        <v>11</v>
      </c>
      <c r="D24" s="31">
        <v>3215244970.9421</v>
      </c>
      <c r="E24" s="31">
        <v>0</v>
      </c>
      <c r="F24" s="31">
        <f t="shared" si="0"/>
        <v>3215244970.9421</v>
      </c>
      <c r="G24" s="33">
        <v>39706122.229999997</v>
      </c>
      <c r="H24" s="33">
        <v>533792423.91000003</v>
      </c>
      <c r="I24" s="31">
        <v>245289219.28999999</v>
      </c>
      <c r="J24" s="34">
        <f t="shared" si="1"/>
        <v>2396457205.5121002</v>
      </c>
      <c r="K24" s="31">
        <v>5798323.6100000003</v>
      </c>
      <c r="L24" s="34">
        <v>929360700.17680001</v>
      </c>
      <c r="M24" s="36">
        <v>0</v>
      </c>
      <c r="N24" s="36">
        <f t="shared" si="2"/>
        <v>929360700.17680001</v>
      </c>
      <c r="O24" s="36">
        <f t="shared" si="3"/>
        <v>4150403994.7289</v>
      </c>
      <c r="P24" s="40">
        <f t="shared" si="4"/>
        <v>3331616229.2989006</v>
      </c>
      <c r="Q24" s="10">
        <v>15</v>
      </c>
    </row>
    <row r="25" spans="1:19" ht="18" customHeight="1" x14ac:dyDescent="0.2">
      <c r="A25" s="10">
        <v>16</v>
      </c>
      <c r="B25" s="29" t="s">
        <v>62</v>
      </c>
      <c r="C25" s="41">
        <v>27</v>
      </c>
      <c r="D25" s="31">
        <v>3549065823.0998001</v>
      </c>
      <c r="E25" s="31">
        <v>757101736.37820005</v>
      </c>
      <c r="F25" s="31">
        <f t="shared" si="0"/>
        <v>4306167559.4780006</v>
      </c>
      <c r="G25" s="33">
        <v>52664688.549999997</v>
      </c>
      <c r="H25" s="33">
        <v>0</v>
      </c>
      <c r="I25" s="31">
        <v>820323934.63999999</v>
      </c>
      <c r="J25" s="34">
        <f t="shared" si="1"/>
        <v>3433178936.2880006</v>
      </c>
      <c r="K25" s="31">
        <v>8171544.1100000003</v>
      </c>
      <c r="L25" s="34">
        <v>1101228933.8689001</v>
      </c>
      <c r="M25" s="36">
        <v>0</v>
      </c>
      <c r="N25" s="36">
        <f t="shared" si="2"/>
        <v>1101228933.8689001</v>
      </c>
      <c r="O25" s="36">
        <f t="shared" si="3"/>
        <v>5415568037.4569006</v>
      </c>
      <c r="P25" s="40">
        <f t="shared" si="4"/>
        <v>4542579414.266901</v>
      </c>
      <c r="Q25" s="10">
        <v>16</v>
      </c>
    </row>
    <row r="26" spans="1:19" ht="18" customHeight="1" x14ac:dyDescent="0.2">
      <c r="A26" s="10">
        <v>17</v>
      </c>
      <c r="B26" s="29" t="s">
        <v>63</v>
      </c>
      <c r="C26" s="41">
        <v>27</v>
      </c>
      <c r="D26" s="31">
        <v>3817349519.0289001</v>
      </c>
      <c r="E26" s="31">
        <v>0</v>
      </c>
      <c r="F26" s="31">
        <f t="shared" si="0"/>
        <v>3817349519.0289001</v>
      </c>
      <c r="G26" s="33">
        <v>29622753.039999999</v>
      </c>
      <c r="H26" s="33">
        <v>0</v>
      </c>
      <c r="I26" s="31">
        <v>163223611.96000001</v>
      </c>
      <c r="J26" s="34">
        <f t="shared" si="1"/>
        <v>3624503154.0289001</v>
      </c>
      <c r="K26" s="31">
        <v>6884149.7400000002</v>
      </c>
      <c r="L26" s="34">
        <v>1195556819.7295001</v>
      </c>
      <c r="M26" s="36">
        <v>0</v>
      </c>
      <c r="N26" s="36">
        <f t="shared" si="2"/>
        <v>1195556819.7295001</v>
      </c>
      <c r="O26" s="36">
        <f t="shared" si="3"/>
        <v>5019790488.4983997</v>
      </c>
      <c r="P26" s="40">
        <f t="shared" si="4"/>
        <v>4826944123.4983997</v>
      </c>
      <c r="Q26" s="10">
        <v>17</v>
      </c>
    </row>
    <row r="27" spans="1:19" ht="18" customHeight="1" x14ac:dyDescent="0.2">
      <c r="A27" s="10">
        <v>18</v>
      </c>
      <c r="B27" s="29" t="s">
        <v>65</v>
      </c>
      <c r="C27" s="41">
        <v>23</v>
      </c>
      <c r="D27" s="31">
        <v>4472468959.1500998</v>
      </c>
      <c r="E27" s="31">
        <v>0</v>
      </c>
      <c r="F27" s="31">
        <f t="shared" si="0"/>
        <v>4472468959.1500998</v>
      </c>
      <c r="G27" s="33">
        <v>210872746.86000001</v>
      </c>
      <c r="H27" s="33">
        <v>0</v>
      </c>
      <c r="I27" s="31">
        <v>203254936.77000001</v>
      </c>
      <c r="J27" s="34">
        <f t="shared" si="1"/>
        <v>4058341275.5200996</v>
      </c>
      <c r="K27" s="31">
        <v>8065582.1200000001</v>
      </c>
      <c r="L27" s="34">
        <v>1462232220.6563001</v>
      </c>
      <c r="M27" s="36">
        <v>0</v>
      </c>
      <c r="N27" s="36">
        <f t="shared" si="2"/>
        <v>1462232220.6563001</v>
      </c>
      <c r="O27" s="36">
        <f t="shared" si="3"/>
        <v>5942766761.9263992</v>
      </c>
      <c r="P27" s="40">
        <f t="shared" si="4"/>
        <v>5528639078.2964001</v>
      </c>
      <c r="Q27" s="10">
        <v>18</v>
      </c>
    </row>
    <row r="28" spans="1:19" ht="18" customHeight="1" x14ac:dyDescent="0.2">
      <c r="A28" s="10">
        <v>19</v>
      </c>
      <c r="B28" s="29" t="s">
        <v>66</v>
      </c>
      <c r="C28" s="41">
        <v>44</v>
      </c>
      <c r="D28" s="31">
        <v>5414421594.4745998</v>
      </c>
      <c r="E28" s="31">
        <v>0</v>
      </c>
      <c r="F28" s="31">
        <f t="shared" si="0"/>
        <v>5414421594.4745998</v>
      </c>
      <c r="G28" s="33">
        <v>60596047.789999999</v>
      </c>
      <c r="H28" s="33">
        <v>0</v>
      </c>
      <c r="I28" s="31">
        <v>418085640.98000002</v>
      </c>
      <c r="J28" s="34">
        <f t="shared" si="1"/>
        <v>4935739905.7045994</v>
      </c>
      <c r="K28" s="31">
        <v>9764285.0999999996</v>
      </c>
      <c r="L28" s="34">
        <v>1848153484.3517001</v>
      </c>
      <c r="M28" s="36">
        <v>0</v>
      </c>
      <c r="N28" s="36">
        <f t="shared" si="2"/>
        <v>1848153484.3517001</v>
      </c>
      <c r="O28" s="36">
        <f t="shared" si="3"/>
        <v>7272339363.9263</v>
      </c>
      <c r="P28" s="40">
        <f t="shared" si="4"/>
        <v>6793657675.1562996</v>
      </c>
      <c r="Q28" s="10">
        <v>19</v>
      </c>
    </row>
    <row r="29" spans="1:19" ht="18" customHeight="1" x14ac:dyDescent="0.2">
      <c r="A29" s="10">
        <v>20</v>
      </c>
      <c r="B29" s="29" t="s">
        <v>67</v>
      </c>
      <c r="C29" s="41">
        <v>34</v>
      </c>
      <c r="D29" s="31">
        <v>4196022641.5334001</v>
      </c>
      <c r="E29" s="31">
        <v>0</v>
      </c>
      <c r="F29" s="31">
        <f t="shared" si="0"/>
        <v>4196022641.5334001</v>
      </c>
      <c r="G29" s="33">
        <v>103053776.65000001</v>
      </c>
      <c r="H29" s="33">
        <v>0</v>
      </c>
      <c r="I29" s="31">
        <v>223521874.34</v>
      </c>
      <c r="J29" s="34">
        <f t="shared" si="1"/>
        <v>3869446990.5433998</v>
      </c>
      <c r="K29" s="31">
        <v>7567043.0599999996</v>
      </c>
      <c r="L29" s="34">
        <v>1296070864.0023</v>
      </c>
      <c r="M29" s="36">
        <v>0</v>
      </c>
      <c r="N29" s="36">
        <f t="shared" si="2"/>
        <v>1296070864.0023</v>
      </c>
      <c r="O29" s="36">
        <f t="shared" si="3"/>
        <v>5499660548.5957003</v>
      </c>
      <c r="P29" s="40">
        <f t="shared" si="4"/>
        <v>5173084897.6056995</v>
      </c>
      <c r="Q29" s="10">
        <v>20</v>
      </c>
    </row>
    <row r="30" spans="1:19" ht="18" customHeight="1" x14ac:dyDescent="0.2">
      <c r="A30" s="10">
        <v>21</v>
      </c>
      <c r="B30" s="29" t="s">
        <v>68</v>
      </c>
      <c r="C30" s="41">
        <v>21</v>
      </c>
      <c r="D30" s="31">
        <v>3604404383.2452998</v>
      </c>
      <c r="E30" s="31">
        <v>0</v>
      </c>
      <c r="F30" s="31">
        <f t="shared" si="0"/>
        <v>3604404383.2452998</v>
      </c>
      <c r="G30" s="33">
        <v>42644052.899999999</v>
      </c>
      <c r="H30" s="33">
        <v>0</v>
      </c>
      <c r="I30" s="31">
        <v>264239440.81</v>
      </c>
      <c r="J30" s="34">
        <f t="shared" si="1"/>
        <v>3297520889.5352998</v>
      </c>
      <c r="K30" s="31">
        <v>6500127.7400000002</v>
      </c>
      <c r="L30" s="34">
        <v>1028554150.2151999</v>
      </c>
      <c r="M30" s="36">
        <v>0</v>
      </c>
      <c r="N30" s="36">
        <f t="shared" si="2"/>
        <v>1028554150.2151999</v>
      </c>
      <c r="O30" s="36">
        <f t="shared" si="3"/>
        <v>4639458661.2004995</v>
      </c>
      <c r="P30" s="40">
        <f t="shared" si="4"/>
        <v>4332575167.4904995</v>
      </c>
      <c r="Q30" s="10">
        <v>21</v>
      </c>
    </row>
    <row r="31" spans="1:19" ht="18" customHeight="1" x14ac:dyDescent="0.2">
      <c r="A31" s="10">
        <v>22</v>
      </c>
      <c r="B31" s="29" t="s">
        <v>69</v>
      </c>
      <c r="C31" s="41">
        <v>21</v>
      </c>
      <c r="D31" s="31">
        <v>3772723254.1571002</v>
      </c>
      <c r="E31" s="31">
        <v>0</v>
      </c>
      <c r="F31" s="31">
        <f t="shared" si="0"/>
        <v>3772723254.1571002</v>
      </c>
      <c r="G31" s="33">
        <v>30161047.210000001</v>
      </c>
      <c r="H31" s="33">
        <v>117593824.09999999</v>
      </c>
      <c r="I31" s="31">
        <v>399556241.95999998</v>
      </c>
      <c r="J31" s="34">
        <f t="shared" si="1"/>
        <v>3225412140.8871002</v>
      </c>
      <c r="K31" s="31">
        <v>6803671.4199999999</v>
      </c>
      <c r="L31" s="34">
        <v>1049554321.3011</v>
      </c>
      <c r="M31" s="36">
        <v>0</v>
      </c>
      <c r="N31" s="36">
        <f t="shared" si="2"/>
        <v>1049554321.3011</v>
      </c>
      <c r="O31" s="36">
        <f t="shared" si="3"/>
        <v>4829081246.8782005</v>
      </c>
      <c r="P31" s="40">
        <f t="shared" si="4"/>
        <v>4281770133.6082001</v>
      </c>
      <c r="Q31" s="10">
        <v>22</v>
      </c>
    </row>
    <row r="32" spans="1:19" ht="18" customHeight="1" x14ac:dyDescent="0.2">
      <c r="A32" s="10">
        <v>23</v>
      </c>
      <c r="B32" s="29" t="s">
        <v>70</v>
      </c>
      <c r="C32" s="41">
        <v>16</v>
      </c>
      <c r="D32" s="31">
        <v>3038537071.5395002</v>
      </c>
      <c r="E32" s="31">
        <v>0</v>
      </c>
      <c r="F32" s="31">
        <f t="shared" si="0"/>
        <v>3038537071.5395002</v>
      </c>
      <c r="G32" s="33">
        <v>39632016.560000002</v>
      </c>
      <c r="H32" s="33">
        <v>0</v>
      </c>
      <c r="I32" s="31">
        <v>456735092.51999998</v>
      </c>
      <c r="J32" s="34">
        <f t="shared" si="1"/>
        <v>2542169962.4595003</v>
      </c>
      <c r="K32" s="31">
        <v>5479651.29</v>
      </c>
      <c r="L32" s="34">
        <v>930636115.53830004</v>
      </c>
      <c r="M32" s="36">
        <v>0</v>
      </c>
      <c r="N32" s="36">
        <f t="shared" si="2"/>
        <v>930636115.53830004</v>
      </c>
      <c r="O32" s="36">
        <f t="shared" si="3"/>
        <v>3974652838.3678002</v>
      </c>
      <c r="P32" s="40">
        <f t="shared" si="4"/>
        <v>3478285729.2878003</v>
      </c>
      <c r="Q32" s="10">
        <v>23</v>
      </c>
    </row>
    <row r="33" spans="1:17" ht="18" customHeight="1" x14ac:dyDescent="0.2">
      <c r="A33" s="10">
        <v>24</v>
      </c>
      <c r="B33" s="29" t="s">
        <v>71</v>
      </c>
      <c r="C33" s="41">
        <v>20</v>
      </c>
      <c r="D33" s="31">
        <v>4572830285.8716002</v>
      </c>
      <c r="E33" s="31">
        <v>0</v>
      </c>
      <c r="F33" s="31">
        <f t="shared" si="0"/>
        <v>4572830285.8716002</v>
      </c>
      <c r="G33" s="33">
        <v>976653546.55999994</v>
      </c>
      <c r="H33" s="33">
        <v>2000000000</v>
      </c>
      <c r="I33" s="31">
        <v>0</v>
      </c>
      <c r="J33" s="34">
        <f t="shared" si="1"/>
        <v>1596176739.3116002</v>
      </c>
      <c r="K33" s="31">
        <v>8246572.21</v>
      </c>
      <c r="L33" s="34">
        <v>9144822698.0048008</v>
      </c>
      <c r="M33" s="36">
        <v>1000000000</v>
      </c>
      <c r="N33" s="36">
        <f t="shared" si="2"/>
        <v>8144822698.0048008</v>
      </c>
      <c r="O33" s="36">
        <f t="shared" si="3"/>
        <v>13725899556.086401</v>
      </c>
      <c r="P33" s="40">
        <f t="shared" si="4"/>
        <v>9749246009.5264015</v>
      </c>
      <c r="Q33" s="10">
        <v>24</v>
      </c>
    </row>
    <row r="34" spans="1:17" ht="18" customHeight="1" x14ac:dyDescent="0.2">
      <c r="A34" s="10">
        <v>25</v>
      </c>
      <c r="B34" s="29" t="s">
        <v>73</v>
      </c>
      <c r="C34" s="41">
        <v>13</v>
      </c>
      <c r="D34" s="31">
        <v>3147930935.1859999</v>
      </c>
      <c r="E34" s="31">
        <v>0</v>
      </c>
      <c r="F34" s="31">
        <f t="shared" si="0"/>
        <v>3147930935.1859999</v>
      </c>
      <c r="G34" s="33">
        <v>35806462.729999997</v>
      </c>
      <c r="H34" s="33">
        <v>101637860.22</v>
      </c>
      <c r="I34" s="31">
        <v>124304116.61</v>
      </c>
      <c r="J34" s="34">
        <f t="shared" si="1"/>
        <v>2886182495.6259999</v>
      </c>
      <c r="K34" s="31">
        <v>5676930.5099999998</v>
      </c>
      <c r="L34" s="34">
        <v>907967083.31500006</v>
      </c>
      <c r="M34" s="36">
        <v>0</v>
      </c>
      <c r="N34" s="36">
        <f t="shared" si="2"/>
        <v>907967083.31500006</v>
      </c>
      <c r="O34" s="36">
        <f t="shared" si="3"/>
        <v>4061574949.0110002</v>
      </c>
      <c r="P34" s="40">
        <f t="shared" si="4"/>
        <v>3799826509.4510002</v>
      </c>
      <c r="Q34" s="10">
        <v>25</v>
      </c>
    </row>
    <row r="35" spans="1:17" ht="18" customHeight="1" x14ac:dyDescent="0.2">
      <c r="A35" s="10">
        <v>26</v>
      </c>
      <c r="B35" s="29" t="s">
        <v>74</v>
      </c>
      <c r="C35" s="41">
        <v>25</v>
      </c>
      <c r="D35" s="31">
        <v>4043377127.7163</v>
      </c>
      <c r="E35" s="31">
        <v>0</v>
      </c>
      <c r="F35" s="31">
        <f t="shared" si="0"/>
        <v>4043377127.7163</v>
      </c>
      <c r="G35" s="33">
        <v>35786701.479999997</v>
      </c>
      <c r="H35" s="33">
        <v>275631992.38</v>
      </c>
      <c r="I35" s="31">
        <v>290056165.10000002</v>
      </c>
      <c r="J35" s="34">
        <f t="shared" si="1"/>
        <v>3441902268.7563</v>
      </c>
      <c r="K35" s="31">
        <v>7291764.4800000004</v>
      </c>
      <c r="L35" s="34">
        <v>1115072586.8741</v>
      </c>
      <c r="M35" s="36">
        <v>0</v>
      </c>
      <c r="N35" s="36">
        <f t="shared" si="2"/>
        <v>1115072586.8741</v>
      </c>
      <c r="O35" s="36">
        <f t="shared" si="3"/>
        <v>5165741479.0704002</v>
      </c>
      <c r="P35" s="40">
        <f t="shared" si="4"/>
        <v>4564266620.1104002</v>
      </c>
      <c r="Q35" s="10">
        <v>26</v>
      </c>
    </row>
    <row r="36" spans="1:17" ht="18" customHeight="1" x14ac:dyDescent="0.2">
      <c r="A36" s="10">
        <v>27</v>
      </c>
      <c r="B36" s="29" t="s">
        <v>76</v>
      </c>
      <c r="C36" s="41">
        <v>20</v>
      </c>
      <c r="D36" s="31">
        <v>3171310623.796</v>
      </c>
      <c r="E36" s="31">
        <v>0</v>
      </c>
      <c r="F36" s="31">
        <f t="shared" si="0"/>
        <v>3171310623.796</v>
      </c>
      <c r="G36" s="33">
        <v>76473042.120000005</v>
      </c>
      <c r="H36" s="33">
        <v>0</v>
      </c>
      <c r="I36" s="31">
        <v>1133331119.97</v>
      </c>
      <c r="J36" s="34">
        <f t="shared" si="1"/>
        <v>1961506461.7060001</v>
      </c>
      <c r="K36" s="31">
        <v>5719093.0800000001</v>
      </c>
      <c r="L36" s="34">
        <v>1199506597.5193</v>
      </c>
      <c r="M36" s="36">
        <v>0</v>
      </c>
      <c r="N36" s="36">
        <f t="shared" si="2"/>
        <v>1199506597.5193</v>
      </c>
      <c r="O36" s="36">
        <f t="shared" si="3"/>
        <v>4376536314.3952999</v>
      </c>
      <c r="P36" s="40">
        <f t="shared" si="4"/>
        <v>3166732152.3052998</v>
      </c>
      <c r="Q36" s="10">
        <v>27</v>
      </c>
    </row>
    <row r="37" spans="1:17" ht="18" customHeight="1" x14ac:dyDescent="0.2">
      <c r="A37" s="10">
        <v>28</v>
      </c>
      <c r="B37" s="29" t="s">
        <v>78</v>
      </c>
      <c r="C37" s="41">
        <v>18</v>
      </c>
      <c r="D37" s="31">
        <v>3177593345.3076</v>
      </c>
      <c r="E37" s="31">
        <v>1558425254.5379</v>
      </c>
      <c r="F37" s="31">
        <f t="shared" si="0"/>
        <v>4736018599.8455</v>
      </c>
      <c r="G37" s="33">
        <v>72143277.430000007</v>
      </c>
      <c r="H37" s="33">
        <v>307710850.69999999</v>
      </c>
      <c r="I37" s="31">
        <v>293823281.24000001</v>
      </c>
      <c r="J37" s="34">
        <f t="shared" si="1"/>
        <v>4062341190.4755001</v>
      </c>
      <c r="K37" s="31">
        <v>9408663.6500000004</v>
      </c>
      <c r="L37" s="34">
        <v>1082580673.4893999</v>
      </c>
      <c r="M37" s="36">
        <v>0</v>
      </c>
      <c r="N37" s="36">
        <f t="shared" si="2"/>
        <v>1082580673.4893999</v>
      </c>
      <c r="O37" s="36">
        <f t="shared" si="3"/>
        <v>5828007936.9848995</v>
      </c>
      <c r="P37" s="40">
        <f t="shared" si="4"/>
        <v>5154330527.6149006</v>
      </c>
      <c r="Q37" s="10">
        <v>28</v>
      </c>
    </row>
    <row r="38" spans="1:17" ht="18" customHeight="1" x14ac:dyDescent="0.2">
      <c r="A38" s="10">
        <v>29</v>
      </c>
      <c r="B38" s="29" t="s">
        <v>80</v>
      </c>
      <c r="C38" s="41">
        <v>30</v>
      </c>
      <c r="D38" s="31">
        <v>3113174196.5054998</v>
      </c>
      <c r="E38" s="31">
        <v>0</v>
      </c>
      <c r="F38" s="31">
        <f t="shared" si="0"/>
        <v>3113174196.5054998</v>
      </c>
      <c r="G38" s="33">
        <v>105738293.95999999</v>
      </c>
      <c r="H38" s="33">
        <v>945881467</v>
      </c>
      <c r="I38" s="31">
        <v>1375047323.53</v>
      </c>
      <c r="J38" s="34">
        <f t="shared" si="1"/>
        <v>686507112.01549983</v>
      </c>
      <c r="K38" s="31">
        <v>5614250.7400000002</v>
      </c>
      <c r="L38" s="34">
        <v>1038080366.0534</v>
      </c>
      <c r="M38" s="36">
        <v>0</v>
      </c>
      <c r="N38" s="36">
        <f t="shared" si="2"/>
        <v>1038080366.0534</v>
      </c>
      <c r="O38" s="36">
        <f t="shared" si="3"/>
        <v>4156868813.2988997</v>
      </c>
      <c r="P38" s="40">
        <f t="shared" si="4"/>
        <v>1730201728.8088999</v>
      </c>
      <c r="Q38" s="10">
        <v>29</v>
      </c>
    </row>
    <row r="39" spans="1:17" ht="18" customHeight="1" x14ac:dyDescent="0.2">
      <c r="A39" s="10">
        <v>30</v>
      </c>
      <c r="B39" s="29" t="s">
        <v>83</v>
      </c>
      <c r="C39" s="41">
        <v>33</v>
      </c>
      <c r="D39" s="31">
        <v>3828592584.9675999</v>
      </c>
      <c r="E39" s="31">
        <v>0</v>
      </c>
      <c r="F39" s="31">
        <f t="shared" si="0"/>
        <v>3828592584.9675999</v>
      </c>
      <c r="G39" s="33">
        <v>129931487.51000001</v>
      </c>
      <c r="H39" s="33">
        <v>99912935</v>
      </c>
      <c r="I39" s="31">
        <v>456465659.18000001</v>
      </c>
      <c r="J39" s="34">
        <f t="shared" si="1"/>
        <v>3142282503.2775998</v>
      </c>
      <c r="K39" s="31">
        <v>6904425.3200000003</v>
      </c>
      <c r="L39" s="34">
        <v>1638258068.5359001</v>
      </c>
      <c r="M39" s="36">
        <v>0</v>
      </c>
      <c r="N39" s="36">
        <f t="shared" si="2"/>
        <v>1638258068.5359001</v>
      </c>
      <c r="O39" s="36">
        <f t="shared" si="3"/>
        <v>5473755078.8234997</v>
      </c>
      <c r="P39" s="40">
        <f t="shared" si="4"/>
        <v>4787444997.1335001</v>
      </c>
      <c r="Q39" s="10">
        <v>30</v>
      </c>
    </row>
    <row r="40" spans="1:17" ht="18" customHeight="1" x14ac:dyDescent="0.2">
      <c r="A40" s="10">
        <v>31</v>
      </c>
      <c r="B40" s="29" t="s">
        <v>84</v>
      </c>
      <c r="C40" s="41">
        <v>17</v>
      </c>
      <c r="D40" s="31">
        <v>3564545863.6141</v>
      </c>
      <c r="E40" s="31">
        <v>0</v>
      </c>
      <c r="F40" s="31">
        <f t="shared" si="0"/>
        <v>3564545863.6141</v>
      </c>
      <c r="G40" s="33">
        <v>23153960.870000001</v>
      </c>
      <c r="H40" s="33">
        <v>609914612.08000004</v>
      </c>
      <c r="I40" s="31">
        <v>519359488.18000001</v>
      </c>
      <c r="J40" s="34">
        <f t="shared" si="1"/>
        <v>2412117802.4841003</v>
      </c>
      <c r="K40" s="31">
        <v>6428247.5</v>
      </c>
      <c r="L40" s="34">
        <v>1020235993.0585999</v>
      </c>
      <c r="M40" s="36">
        <v>0</v>
      </c>
      <c r="N40" s="36">
        <f t="shared" si="2"/>
        <v>1020235993.0585999</v>
      </c>
      <c r="O40" s="36">
        <f t="shared" si="3"/>
        <v>4591210104.1726999</v>
      </c>
      <c r="P40" s="40">
        <f t="shared" si="4"/>
        <v>3438782043.0427003</v>
      </c>
      <c r="Q40" s="10">
        <v>31</v>
      </c>
    </row>
    <row r="41" spans="1:17" ht="18" customHeight="1" x14ac:dyDescent="0.2">
      <c r="A41" s="10">
        <v>32</v>
      </c>
      <c r="B41" s="29" t="s">
        <v>85</v>
      </c>
      <c r="C41" s="41">
        <v>23</v>
      </c>
      <c r="D41" s="31">
        <v>3681332422.2465</v>
      </c>
      <c r="E41" s="31">
        <v>7997599720.7960997</v>
      </c>
      <c r="F41" s="31">
        <f t="shared" si="0"/>
        <v>11678932143.042599</v>
      </c>
      <c r="G41" s="33">
        <v>57270901.289999999</v>
      </c>
      <c r="H41" s="33">
        <v>0</v>
      </c>
      <c r="I41" s="31">
        <v>871709869.48000002</v>
      </c>
      <c r="J41" s="34">
        <f t="shared" si="1"/>
        <v>10749951372.272598</v>
      </c>
      <c r="K41" s="31">
        <v>23712132.91</v>
      </c>
      <c r="L41" s="34">
        <v>1441291711.4164</v>
      </c>
      <c r="M41" s="36">
        <v>0</v>
      </c>
      <c r="N41" s="36">
        <f t="shared" si="2"/>
        <v>1441291711.4164</v>
      </c>
      <c r="O41" s="36">
        <f t="shared" si="3"/>
        <v>13143935987.368999</v>
      </c>
      <c r="P41" s="40">
        <f t="shared" si="4"/>
        <v>12214955216.598999</v>
      </c>
      <c r="Q41" s="10">
        <v>32</v>
      </c>
    </row>
    <row r="42" spans="1:17" ht="18" customHeight="1" x14ac:dyDescent="0.2">
      <c r="A42" s="10">
        <v>33</v>
      </c>
      <c r="B42" s="29" t="s">
        <v>86</v>
      </c>
      <c r="C42" s="41">
        <v>23</v>
      </c>
      <c r="D42" s="31">
        <v>3761987534.1711998</v>
      </c>
      <c r="E42" s="31">
        <v>0</v>
      </c>
      <c r="F42" s="31">
        <f t="shared" si="0"/>
        <v>3761987534.1711998</v>
      </c>
      <c r="G42" s="33">
        <v>39134398.350000001</v>
      </c>
      <c r="H42" s="33">
        <v>0</v>
      </c>
      <c r="I42" s="31">
        <v>276184462.77999997</v>
      </c>
      <c r="J42" s="34">
        <f t="shared" si="1"/>
        <v>3446668673.0411997</v>
      </c>
      <c r="K42" s="31">
        <v>6784310.79</v>
      </c>
      <c r="L42" s="34">
        <v>1078703106.7725</v>
      </c>
      <c r="M42" s="36">
        <v>0</v>
      </c>
      <c r="N42" s="36">
        <f t="shared" si="2"/>
        <v>1078703106.7725</v>
      </c>
      <c r="O42" s="36">
        <f t="shared" si="3"/>
        <v>4847474951.7336998</v>
      </c>
      <c r="P42" s="40">
        <f t="shared" si="4"/>
        <v>4532156090.6036997</v>
      </c>
      <c r="Q42" s="10">
        <v>33</v>
      </c>
    </row>
    <row r="43" spans="1:17" ht="18" customHeight="1" x14ac:dyDescent="0.2">
      <c r="A43" s="10">
        <v>34</v>
      </c>
      <c r="B43" s="29" t="s">
        <v>88</v>
      </c>
      <c r="C43" s="41">
        <v>16</v>
      </c>
      <c r="D43" s="31">
        <v>3288134284.1482</v>
      </c>
      <c r="E43" s="31">
        <v>0</v>
      </c>
      <c r="F43" s="31">
        <f t="shared" si="0"/>
        <v>3288134284.1482</v>
      </c>
      <c r="G43" s="33">
        <v>23639373.920000002</v>
      </c>
      <c r="H43" s="33">
        <v>0</v>
      </c>
      <c r="I43" s="31">
        <v>400446719.68000001</v>
      </c>
      <c r="J43" s="34">
        <f t="shared" si="1"/>
        <v>2864048190.5482001</v>
      </c>
      <c r="K43" s="31">
        <v>5929771.0800000001</v>
      </c>
      <c r="L43" s="34">
        <v>926790883.09630001</v>
      </c>
      <c r="M43" s="36">
        <v>0</v>
      </c>
      <c r="N43" s="36">
        <f t="shared" si="2"/>
        <v>926790883.09630001</v>
      </c>
      <c r="O43" s="36">
        <f t="shared" si="3"/>
        <v>4220854938.3245001</v>
      </c>
      <c r="P43" s="40">
        <f t="shared" si="4"/>
        <v>3796768844.7245002</v>
      </c>
      <c r="Q43" s="10">
        <v>34</v>
      </c>
    </row>
    <row r="44" spans="1:17" ht="18" customHeight="1" x14ac:dyDescent="0.2">
      <c r="A44" s="10">
        <v>35</v>
      </c>
      <c r="B44" s="29" t="s">
        <v>89</v>
      </c>
      <c r="C44" s="41">
        <v>17</v>
      </c>
      <c r="D44" s="31">
        <v>3389644350.8385</v>
      </c>
      <c r="E44" s="31">
        <v>0</v>
      </c>
      <c r="F44" s="31">
        <f t="shared" si="0"/>
        <v>3389644350.8385</v>
      </c>
      <c r="G44" s="33">
        <v>36710724.210000001</v>
      </c>
      <c r="H44" s="33">
        <v>0</v>
      </c>
      <c r="I44" s="31">
        <v>89972595.590000004</v>
      </c>
      <c r="J44" s="34">
        <f t="shared" si="1"/>
        <v>3262961031.0384998</v>
      </c>
      <c r="K44" s="31">
        <v>6112832.79</v>
      </c>
      <c r="L44" s="34">
        <v>978114211.35109997</v>
      </c>
      <c r="M44" s="36">
        <v>0</v>
      </c>
      <c r="N44" s="36">
        <f t="shared" si="2"/>
        <v>978114211.35109997</v>
      </c>
      <c r="O44" s="36">
        <f t="shared" si="3"/>
        <v>4373871394.9796</v>
      </c>
      <c r="P44" s="40">
        <f t="shared" si="4"/>
        <v>4247188075.1795998</v>
      </c>
      <c r="Q44" s="10">
        <v>35</v>
      </c>
    </row>
    <row r="45" spans="1:17" ht="18" customHeight="1" x14ac:dyDescent="0.2">
      <c r="A45" s="10">
        <v>36</v>
      </c>
      <c r="B45" s="29" t="s">
        <v>90</v>
      </c>
      <c r="C45" s="41">
        <v>14</v>
      </c>
      <c r="D45" s="31">
        <v>3396863303.5478001</v>
      </c>
      <c r="E45" s="31">
        <v>0</v>
      </c>
      <c r="F45" s="31">
        <f t="shared" si="0"/>
        <v>3396863303.5478001</v>
      </c>
      <c r="G45" s="33">
        <v>27705126.170000002</v>
      </c>
      <c r="H45" s="33">
        <v>488822936.86000001</v>
      </c>
      <c r="I45" s="31">
        <v>518487915.94999999</v>
      </c>
      <c r="J45" s="34">
        <f t="shared" si="1"/>
        <v>2361847324.5678</v>
      </c>
      <c r="K45" s="31">
        <v>6125851.3300000001</v>
      </c>
      <c r="L45" s="34">
        <v>1014951180.8825999</v>
      </c>
      <c r="M45" s="36">
        <v>0</v>
      </c>
      <c r="N45" s="36">
        <f t="shared" si="2"/>
        <v>1014951180.8825999</v>
      </c>
      <c r="O45" s="36">
        <f t="shared" si="3"/>
        <v>4417940335.7603998</v>
      </c>
      <c r="P45" s="40">
        <f t="shared" si="4"/>
        <v>3382924356.7803998</v>
      </c>
      <c r="Q45" s="10">
        <v>36</v>
      </c>
    </row>
    <row r="46" spans="1:17" ht="18" customHeight="1" x14ac:dyDescent="0.25">
      <c r="A46" s="10"/>
      <c r="B46" s="116" t="s">
        <v>91</v>
      </c>
      <c r="C46" s="115"/>
      <c r="D46" s="80">
        <f t="shared" ref="D46:P46" si="5">SUM(D10:D45)</f>
        <v>129442057515.64012</v>
      </c>
      <c r="E46" s="80">
        <f t="shared" si="5"/>
        <v>45523603589.675896</v>
      </c>
      <c r="F46" s="80">
        <f t="shared" si="5"/>
        <v>174965661105.31598</v>
      </c>
      <c r="G46" s="80">
        <f t="shared" si="5"/>
        <v>3140306687.8400002</v>
      </c>
      <c r="H46" s="80">
        <f t="shared" si="5"/>
        <v>6943149504.6299992</v>
      </c>
      <c r="I46" s="80">
        <f t="shared" si="5"/>
        <v>17126555946.4214</v>
      </c>
      <c r="J46" s="80">
        <f t="shared" si="5"/>
        <v>147755648966.42462</v>
      </c>
      <c r="K46" s="80">
        <f t="shared" si="5"/>
        <v>336333785.58000004</v>
      </c>
      <c r="L46" s="80">
        <f t="shared" si="5"/>
        <v>48364783713.05529</v>
      </c>
      <c r="M46" s="80">
        <f t="shared" si="5"/>
        <v>1000000000</v>
      </c>
      <c r="N46" s="80">
        <f t="shared" si="5"/>
        <v>47364783713.05529</v>
      </c>
      <c r="O46" s="80">
        <f t="shared" si="5"/>
        <v>223666778603.95126</v>
      </c>
      <c r="P46" s="80">
        <f t="shared" si="5"/>
        <v>195456766465.05988</v>
      </c>
    </row>
    <row r="47" spans="1:17" ht="12.75" customHeight="1" x14ac:dyDescent="0.2">
      <c r="B47" t="s">
        <v>92</v>
      </c>
      <c r="I47" s="81"/>
      <c r="J47" s="81"/>
      <c r="K47" s="82"/>
      <c r="L47" s="83"/>
      <c r="M47" s="83"/>
      <c r="N47" s="83"/>
    </row>
    <row r="48" spans="1:17" ht="12.75" customHeight="1" x14ac:dyDescent="0.2">
      <c r="B48" t="s">
        <v>93</v>
      </c>
      <c r="I48" s="82"/>
      <c r="J48" s="81"/>
    </row>
    <row r="49" spans="1:16" ht="12.75" customHeight="1" x14ac:dyDescent="0.2">
      <c r="C49" s="84" t="s">
        <v>94</v>
      </c>
      <c r="O49" s="81"/>
    </row>
    <row r="50" spans="1:16" ht="12.75" customHeight="1" x14ac:dyDescent="0.2">
      <c r="C50" s="84"/>
      <c r="I50" s="81"/>
    </row>
    <row r="51" spans="1:16" ht="12.75" customHeight="1" x14ac:dyDescent="0.2"/>
    <row r="52" spans="1:16" ht="12.75" customHeight="1" x14ac:dyDescent="0.2"/>
    <row r="53" spans="1:16" ht="12.75" customHeight="1" x14ac:dyDescent="0.3">
      <c r="A53" s="85"/>
    </row>
    <row r="54" spans="1:16" ht="12.75" customHeight="1" x14ac:dyDescent="0.2"/>
    <row r="55" spans="1:16" ht="12.75" customHeight="1" x14ac:dyDescent="0.2"/>
    <row r="56" spans="1:16" ht="12.75" customHeight="1" x14ac:dyDescent="0.2">
      <c r="P56" s="82"/>
    </row>
    <row r="57" spans="1:16" ht="12.75" customHeight="1" x14ac:dyDescent="0.2"/>
    <row r="58" spans="1:16" ht="12.75" customHeight="1" x14ac:dyDescent="0.2"/>
    <row r="59" spans="1:16" ht="12.75" customHeight="1" x14ac:dyDescent="0.2"/>
    <row r="60" spans="1:16" ht="12.75" customHeight="1" x14ac:dyDescent="0.2"/>
    <row r="61" spans="1:16" ht="12.75" customHeight="1" x14ac:dyDescent="0.2"/>
    <row r="62" spans="1:16" ht="12.75" customHeight="1" x14ac:dyDescent="0.2"/>
    <row r="63" spans="1:16" ht="12.75" customHeight="1" x14ac:dyDescent="0.2"/>
    <row r="64" spans="1:16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9">
    <mergeCell ref="B46:C46"/>
    <mergeCell ref="F7:F8"/>
    <mergeCell ref="E7:E8"/>
    <mergeCell ref="D7:D8"/>
    <mergeCell ref="C7:C8"/>
    <mergeCell ref="A2:P2"/>
    <mergeCell ref="A4:P4"/>
    <mergeCell ref="D5:P5"/>
    <mergeCell ref="M7:M8"/>
    <mergeCell ref="G7:I7"/>
    <mergeCell ref="B7:B8"/>
    <mergeCell ref="A7:A8"/>
    <mergeCell ref="Q7:Q8"/>
    <mergeCell ref="L7:L8"/>
    <mergeCell ref="P7:P8"/>
    <mergeCell ref="K7:K8"/>
    <mergeCell ref="J7:J8"/>
    <mergeCell ref="N7:N8"/>
    <mergeCell ref="O7:O8"/>
  </mergeCells>
  <pageMargins left="0.4" right="0.34" top="0.45" bottom="0.17" header="0" footer="0"/>
  <pageSetup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000"/>
  <sheetViews>
    <sheetView topLeftCell="A45" zoomScale="70" workbookViewId="0">
      <selection activeCell="A46" sqref="A46:XFD59"/>
    </sheetView>
  </sheetViews>
  <sheetFormatPr defaultColWidth="14.42578125" defaultRowHeight="15" customHeight="1" x14ac:dyDescent="0.2"/>
  <cols>
    <col min="1" max="1" width="8.7109375" customWidth="1"/>
    <col min="2" max="2" width="24.140625" customWidth="1"/>
    <col min="3" max="3" width="8.7109375" customWidth="1"/>
    <col min="4" max="5" width="25.5703125" customWidth="1"/>
    <col min="6" max="6" width="24" customWidth="1"/>
    <col min="7" max="7" width="25" customWidth="1"/>
    <col min="8" max="8" width="26.140625" customWidth="1"/>
    <col min="9" max="9" width="8.42578125" customWidth="1"/>
    <col min="10" max="10" width="18.7109375" customWidth="1"/>
    <col min="11" max="26" width="8.7109375" customWidth="1"/>
  </cols>
  <sheetData>
    <row r="1" spans="1:9" ht="30" customHeight="1" x14ac:dyDescent="0.35">
      <c r="A1" s="117"/>
      <c r="B1" s="118"/>
      <c r="C1" s="118"/>
      <c r="D1" s="118"/>
      <c r="E1" s="118"/>
      <c r="F1" s="118"/>
      <c r="G1" s="118"/>
      <c r="H1" s="118"/>
      <c r="I1" s="118"/>
    </row>
    <row r="2" spans="1:9" ht="36" customHeight="1" x14ac:dyDescent="0.35">
      <c r="A2" s="119"/>
      <c r="B2" s="114"/>
      <c r="C2" s="114"/>
      <c r="D2" s="114"/>
      <c r="E2" s="114"/>
      <c r="F2" s="114"/>
      <c r="G2" s="114"/>
      <c r="H2" s="114"/>
      <c r="I2" s="115"/>
    </row>
    <row r="3" spans="1:9" ht="60.6" customHeight="1" x14ac:dyDescent="0.3">
      <c r="A3" s="120" t="s">
        <v>41</v>
      </c>
      <c r="B3" s="114"/>
      <c r="C3" s="114"/>
      <c r="D3" s="114"/>
      <c r="E3" s="114"/>
      <c r="F3" s="114"/>
      <c r="G3" s="114"/>
      <c r="H3" s="114"/>
      <c r="I3" s="115"/>
    </row>
    <row r="4" spans="1:9" ht="19.5" x14ac:dyDescent="0.35">
      <c r="A4" s="42"/>
      <c r="B4" s="43">
        <v>1</v>
      </c>
      <c r="C4" s="43">
        <v>2</v>
      </c>
      <c r="D4" s="43">
        <v>3</v>
      </c>
      <c r="E4" s="43">
        <v>4</v>
      </c>
      <c r="F4" s="43">
        <v>5</v>
      </c>
      <c r="G4" s="43">
        <v>6</v>
      </c>
      <c r="H4" s="45" t="s">
        <v>44</v>
      </c>
      <c r="I4" s="46"/>
    </row>
    <row r="5" spans="1:9" ht="71.25" customHeight="1" x14ac:dyDescent="0.25">
      <c r="A5" s="48" t="s">
        <v>7</v>
      </c>
      <c r="B5" s="48" t="s">
        <v>8</v>
      </c>
      <c r="C5" s="50" t="s">
        <v>9</v>
      </c>
      <c r="D5" s="51" t="s">
        <v>10</v>
      </c>
      <c r="E5" s="53" t="s">
        <v>53</v>
      </c>
      <c r="F5" s="55" t="s">
        <v>21</v>
      </c>
      <c r="G5" s="48" t="s">
        <v>59</v>
      </c>
      <c r="H5" s="48" t="s">
        <v>25</v>
      </c>
      <c r="I5" s="48" t="s">
        <v>7</v>
      </c>
    </row>
    <row r="6" spans="1:9" ht="18.75" x14ac:dyDescent="0.3">
      <c r="A6" s="57"/>
      <c r="B6" s="57"/>
      <c r="C6" s="57"/>
      <c r="D6" s="59" t="s">
        <v>22</v>
      </c>
      <c r="E6" s="59" t="s">
        <v>22</v>
      </c>
      <c r="F6" s="59" t="s">
        <v>22</v>
      </c>
      <c r="G6" s="59" t="s">
        <v>22</v>
      </c>
      <c r="H6" s="59" t="s">
        <v>22</v>
      </c>
      <c r="I6" s="57"/>
    </row>
    <row r="7" spans="1:9" ht="18.75" x14ac:dyDescent="0.3">
      <c r="A7" s="61">
        <v>1</v>
      </c>
      <c r="B7" s="57" t="s">
        <v>31</v>
      </c>
      <c r="C7" s="61">
        <v>17</v>
      </c>
      <c r="D7" s="57">
        <v>2071349456.8334999</v>
      </c>
      <c r="E7" s="57">
        <v>3735439.9338000002</v>
      </c>
      <c r="F7" s="57">
        <v>0</v>
      </c>
      <c r="G7" s="57">
        <v>585571447.7931</v>
      </c>
      <c r="H7" s="57">
        <f t="shared" ref="H7:H43" si="0">D7+E7+F7+G7</f>
        <v>2660656344.5604</v>
      </c>
      <c r="I7" s="64">
        <v>1</v>
      </c>
    </row>
    <row r="8" spans="1:9" ht="18.75" x14ac:dyDescent="0.3">
      <c r="A8" s="61">
        <v>2</v>
      </c>
      <c r="B8" s="57" t="s">
        <v>42</v>
      </c>
      <c r="C8" s="61">
        <v>21</v>
      </c>
      <c r="D8" s="57">
        <v>2612710052.7107</v>
      </c>
      <c r="E8" s="57">
        <v>4711721.3535000002</v>
      </c>
      <c r="F8" s="57">
        <v>0</v>
      </c>
      <c r="G8" s="57">
        <v>693434375.88489997</v>
      </c>
      <c r="H8" s="57">
        <f t="shared" si="0"/>
        <v>3310856149.9491</v>
      </c>
      <c r="I8" s="64">
        <v>2</v>
      </c>
    </row>
    <row r="9" spans="1:9" ht="18.75" x14ac:dyDescent="0.3">
      <c r="A9" s="61">
        <v>3</v>
      </c>
      <c r="B9" s="57" t="s">
        <v>43</v>
      </c>
      <c r="C9" s="61">
        <v>31</v>
      </c>
      <c r="D9" s="57">
        <v>3479976260.1767001</v>
      </c>
      <c r="E9" s="57">
        <v>6275735.9693</v>
      </c>
      <c r="F9" s="57">
        <v>0</v>
      </c>
      <c r="G9" s="57">
        <v>975099859.21229994</v>
      </c>
      <c r="H9" s="57">
        <f t="shared" si="0"/>
        <v>4461351855.3583002</v>
      </c>
      <c r="I9" s="64">
        <v>3</v>
      </c>
    </row>
    <row r="10" spans="1:9" ht="18.75" x14ac:dyDescent="0.3">
      <c r="A10" s="61">
        <v>4</v>
      </c>
      <c r="B10" s="57" t="s">
        <v>45</v>
      </c>
      <c r="C10" s="61">
        <v>21</v>
      </c>
      <c r="D10" s="57">
        <v>2626829414.8344002</v>
      </c>
      <c r="E10" s="57">
        <v>4737183.9952999996</v>
      </c>
      <c r="F10" s="57">
        <v>0</v>
      </c>
      <c r="G10" s="57">
        <v>784929809.20000005</v>
      </c>
      <c r="H10" s="57">
        <f t="shared" si="0"/>
        <v>3416496408.0297003</v>
      </c>
      <c r="I10" s="64">
        <v>4</v>
      </c>
    </row>
    <row r="11" spans="1:9" ht="18.75" x14ac:dyDescent="0.3">
      <c r="A11" s="61">
        <v>5</v>
      </c>
      <c r="B11" s="57" t="s">
        <v>46</v>
      </c>
      <c r="C11" s="61">
        <v>20</v>
      </c>
      <c r="D11" s="57">
        <v>2981971202.6233001</v>
      </c>
      <c r="E11" s="57">
        <v>5377641.2642999999</v>
      </c>
      <c r="F11" s="57">
        <v>0</v>
      </c>
      <c r="G11" s="57">
        <v>779418078.45889997</v>
      </c>
      <c r="H11" s="57">
        <f t="shared" si="0"/>
        <v>3766766922.3464999</v>
      </c>
      <c r="I11" s="64">
        <v>5</v>
      </c>
    </row>
    <row r="12" spans="1:9" ht="18.75" x14ac:dyDescent="0.3">
      <c r="A12" s="61">
        <v>6</v>
      </c>
      <c r="B12" s="57" t="s">
        <v>47</v>
      </c>
      <c r="C12" s="61">
        <v>8</v>
      </c>
      <c r="D12" s="57">
        <v>1213771429.5525</v>
      </c>
      <c r="E12" s="57">
        <v>2188896.8341000001</v>
      </c>
      <c r="F12" s="57">
        <v>0</v>
      </c>
      <c r="G12" s="57">
        <v>352279212.89840001</v>
      </c>
      <c r="H12" s="57">
        <f t="shared" si="0"/>
        <v>1568239539.2850001</v>
      </c>
      <c r="I12" s="64">
        <v>6</v>
      </c>
    </row>
    <row r="13" spans="1:9" ht="18.75" x14ac:dyDescent="0.3">
      <c r="A13" s="61">
        <v>7</v>
      </c>
      <c r="B13" s="57" t="s">
        <v>48</v>
      </c>
      <c r="C13" s="61">
        <v>23</v>
      </c>
      <c r="D13" s="57">
        <v>3244846184.3643999</v>
      </c>
      <c r="E13" s="57">
        <v>5851705.9863</v>
      </c>
      <c r="F13" s="57">
        <f>-139538498.52</f>
        <v>-139538498.52000001</v>
      </c>
      <c r="G13" s="57">
        <v>815101209.21710002</v>
      </c>
      <c r="H13" s="57">
        <f t="shared" si="0"/>
        <v>3926260601.0478001</v>
      </c>
      <c r="I13" s="64">
        <v>7</v>
      </c>
    </row>
    <row r="14" spans="1:9" ht="18.75" x14ac:dyDescent="0.3">
      <c r="A14" s="61">
        <v>8</v>
      </c>
      <c r="B14" s="57" t="s">
        <v>49</v>
      </c>
      <c r="C14" s="61">
        <v>27</v>
      </c>
      <c r="D14" s="57">
        <v>3522930553.3708</v>
      </c>
      <c r="E14" s="57">
        <v>6353199.0846999995</v>
      </c>
      <c r="F14" s="57">
        <v>0</v>
      </c>
      <c r="G14" s="57">
        <v>900885985.28310001</v>
      </c>
      <c r="H14" s="57">
        <f t="shared" si="0"/>
        <v>4430169737.7385998</v>
      </c>
      <c r="I14" s="64">
        <v>8</v>
      </c>
    </row>
    <row r="15" spans="1:9" ht="18.75" x14ac:dyDescent="0.3">
      <c r="A15" s="61">
        <v>9</v>
      </c>
      <c r="B15" s="57" t="s">
        <v>51</v>
      </c>
      <c r="C15" s="61">
        <v>18</v>
      </c>
      <c r="D15" s="57">
        <v>2271122369.8687</v>
      </c>
      <c r="E15" s="57">
        <v>4095707.35</v>
      </c>
      <c r="F15" s="57">
        <f>-38551266.1</f>
        <v>-38551266.100000001</v>
      </c>
      <c r="G15" s="57">
        <v>607898626.80840003</v>
      </c>
      <c r="H15" s="57">
        <f t="shared" si="0"/>
        <v>2844565437.9271002</v>
      </c>
      <c r="I15" s="64">
        <v>9</v>
      </c>
    </row>
    <row r="16" spans="1:9" ht="18.75" x14ac:dyDescent="0.3">
      <c r="A16" s="61">
        <v>10</v>
      </c>
      <c r="B16" s="57" t="s">
        <v>52</v>
      </c>
      <c r="C16" s="61">
        <v>25</v>
      </c>
      <c r="D16" s="57">
        <v>2910117588.1511002</v>
      </c>
      <c r="E16" s="57">
        <v>5248061.5549999997</v>
      </c>
      <c r="F16" s="57">
        <v>0</v>
      </c>
      <c r="G16" s="57">
        <v>947103500.35430002</v>
      </c>
      <c r="H16" s="57">
        <f t="shared" si="0"/>
        <v>3862469150.0604</v>
      </c>
      <c r="I16" s="64">
        <v>10</v>
      </c>
    </row>
    <row r="17" spans="1:9" ht="18.75" x14ac:dyDescent="0.3">
      <c r="A17" s="61">
        <v>11</v>
      </c>
      <c r="B17" s="57" t="s">
        <v>54</v>
      </c>
      <c r="C17" s="61">
        <v>13</v>
      </c>
      <c r="D17" s="57">
        <v>1680029961.3777001</v>
      </c>
      <c r="E17" s="57">
        <v>3029740.3401000001</v>
      </c>
      <c r="F17" s="57">
        <f>-47561930.1239</f>
        <v>-47561930.123899996</v>
      </c>
      <c r="G17" s="57">
        <v>477701168.50440001</v>
      </c>
      <c r="H17" s="57">
        <f t="shared" si="0"/>
        <v>2113198940.0983002</v>
      </c>
      <c r="I17" s="64">
        <v>11</v>
      </c>
    </row>
    <row r="18" spans="1:9" ht="18.75" x14ac:dyDescent="0.3">
      <c r="A18" s="61">
        <v>12</v>
      </c>
      <c r="B18" s="57" t="s">
        <v>56</v>
      </c>
      <c r="C18" s="61">
        <v>18</v>
      </c>
      <c r="D18" s="57">
        <v>2226633841.6820998</v>
      </c>
      <c r="E18" s="57">
        <v>4015477.4191000001</v>
      </c>
      <c r="F18" s="57">
        <v>0</v>
      </c>
      <c r="G18" s="57">
        <v>674801434.35309994</v>
      </c>
      <c r="H18" s="57">
        <f t="shared" si="0"/>
        <v>2905450753.4542994</v>
      </c>
      <c r="I18" s="64">
        <v>12</v>
      </c>
    </row>
    <row r="19" spans="1:9" ht="18.75" x14ac:dyDescent="0.3">
      <c r="A19" s="61">
        <v>13</v>
      </c>
      <c r="B19" s="57" t="s">
        <v>58</v>
      </c>
      <c r="C19" s="61">
        <v>16</v>
      </c>
      <c r="D19" s="57">
        <v>1768028017.7232001</v>
      </c>
      <c r="E19" s="57">
        <v>3188434.6891999999</v>
      </c>
      <c r="F19" s="57">
        <v>0</v>
      </c>
      <c r="G19" s="57">
        <v>534251667.9149</v>
      </c>
      <c r="H19" s="57">
        <f t="shared" si="0"/>
        <v>2305468120.3273001</v>
      </c>
      <c r="I19" s="64">
        <v>13</v>
      </c>
    </row>
    <row r="20" spans="1:9" ht="18.75" x14ac:dyDescent="0.3">
      <c r="A20" s="61">
        <v>14</v>
      </c>
      <c r="B20" s="57" t="s">
        <v>60</v>
      </c>
      <c r="C20" s="61">
        <v>17</v>
      </c>
      <c r="D20" s="57">
        <v>2262293086.5188999</v>
      </c>
      <c r="E20" s="57">
        <v>4079784.7554000001</v>
      </c>
      <c r="F20" s="57">
        <v>0</v>
      </c>
      <c r="G20" s="57">
        <v>620273013.16849995</v>
      </c>
      <c r="H20" s="57">
        <f t="shared" si="0"/>
        <v>2886645884.4428</v>
      </c>
      <c r="I20" s="64">
        <v>14</v>
      </c>
    </row>
    <row r="21" spans="1:9" ht="18.75" x14ac:dyDescent="0.3">
      <c r="A21" s="61">
        <v>15</v>
      </c>
      <c r="B21" s="57" t="s">
        <v>61</v>
      </c>
      <c r="C21" s="61">
        <v>11</v>
      </c>
      <c r="D21" s="57">
        <v>1550124802.9284</v>
      </c>
      <c r="E21" s="57">
        <v>2795471.3640000001</v>
      </c>
      <c r="F21" s="57">
        <f>-53983557.43</f>
        <v>-53983557.43</v>
      </c>
      <c r="G21" s="57">
        <v>417331604.81199998</v>
      </c>
      <c r="H21" s="57">
        <f t="shared" si="0"/>
        <v>1916268321.6744001</v>
      </c>
      <c r="I21" s="64">
        <v>15</v>
      </c>
    </row>
    <row r="22" spans="1:9" ht="18.75" x14ac:dyDescent="0.3">
      <c r="A22" s="61">
        <v>16</v>
      </c>
      <c r="B22" s="57" t="s">
        <v>62</v>
      </c>
      <c r="C22" s="61">
        <v>27</v>
      </c>
      <c r="D22" s="57">
        <v>3031975978.8301001</v>
      </c>
      <c r="E22" s="57">
        <v>5467819.1129000001</v>
      </c>
      <c r="F22" s="57">
        <v>0</v>
      </c>
      <c r="G22" s="57">
        <v>885353891.98010004</v>
      </c>
      <c r="H22" s="57">
        <f t="shared" si="0"/>
        <v>3922797689.9231</v>
      </c>
      <c r="I22" s="64">
        <v>16</v>
      </c>
    </row>
    <row r="23" spans="1:9" ht="18.75" x14ac:dyDescent="0.3">
      <c r="A23" s="61">
        <v>17</v>
      </c>
      <c r="B23" s="57" t="s">
        <v>63</v>
      </c>
      <c r="C23" s="61">
        <v>27</v>
      </c>
      <c r="D23" s="57">
        <v>3185376235.9524002</v>
      </c>
      <c r="E23" s="57">
        <v>5744458.7906999998</v>
      </c>
      <c r="F23" s="57">
        <v>0</v>
      </c>
      <c r="G23" s="57">
        <v>942620037.19669998</v>
      </c>
      <c r="H23" s="57">
        <f t="shared" si="0"/>
        <v>4133740731.9398003</v>
      </c>
      <c r="I23" s="64">
        <v>17</v>
      </c>
    </row>
    <row r="24" spans="1:9" ht="18.75" x14ac:dyDescent="0.3">
      <c r="A24" s="61">
        <v>18</v>
      </c>
      <c r="B24" s="57" t="s">
        <v>65</v>
      </c>
      <c r="C24" s="61">
        <v>23</v>
      </c>
      <c r="D24" s="57">
        <v>3582257200.7217999</v>
      </c>
      <c r="E24" s="57">
        <v>6460187.8532999996</v>
      </c>
      <c r="F24" s="57">
        <v>0</v>
      </c>
      <c r="G24" s="57">
        <v>1026152748.4737</v>
      </c>
      <c r="H24" s="57">
        <f t="shared" si="0"/>
        <v>4614870137.0487995</v>
      </c>
      <c r="I24" s="64">
        <v>18</v>
      </c>
    </row>
    <row r="25" spans="1:9" ht="18.75" x14ac:dyDescent="0.3">
      <c r="A25" s="61">
        <v>19</v>
      </c>
      <c r="B25" s="57" t="s">
        <v>66</v>
      </c>
      <c r="C25" s="61">
        <v>44</v>
      </c>
      <c r="D25" s="57">
        <v>5703260483.5136995</v>
      </c>
      <c r="E25" s="57">
        <v>10285172.737</v>
      </c>
      <c r="F25" s="57">
        <v>0</v>
      </c>
      <c r="G25" s="57">
        <v>1746735238.7007999</v>
      </c>
      <c r="H25" s="57">
        <f t="shared" si="0"/>
        <v>7460280894.9514999</v>
      </c>
      <c r="I25" s="64">
        <v>19</v>
      </c>
    </row>
    <row r="26" spans="1:9" ht="18.75" x14ac:dyDescent="0.3">
      <c r="A26" s="61">
        <v>20</v>
      </c>
      <c r="B26" s="57" t="s">
        <v>67</v>
      </c>
      <c r="C26" s="61">
        <v>34</v>
      </c>
      <c r="D26" s="57">
        <v>4341989283.7571001</v>
      </c>
      <c r="E26" s="57">
        <v>7830277.0734000001</v>
      </c>
      <c r="F26" s="57">
        <v>0</v>
      </c>
      <c r="G26" s="57">
        <v>1173415051.4173999</v>
      </c>
      <c r="H26" s="57">
        <f t="shared" si="0"/>
        <v>5523234612.2479</v>
      </c>
      <c r="I26" s="64">
        <v>20</v>
      </c>
    </row>
    <row r="27" spans="1:9" ht="18.75" x14ac:dyDescent="0.3">
      <c r="A27" s="61">
        <v>21</v>
      </c>
      <c r="B27" s="57" t="s">
        <v>68</v>
      </c>
      <c r="C27" s="61">
        <v>21</v>
      </c>
      <c r="D27" s="57">
        <v>2740261303.4288001</v>
      </c>
      <c r="E27" s="57">
        <v>4941745.3287000004</v>
      </c>
      <c r="F27" s="57">
        <v>0</v>
      </c>
      <c r="G27" s="57">
        <v>703733209.55560005</v>
      </c>
      <c r="H27" s="57">
        <f t="shared" si="0"/>
        <v>3448936258.3131003</v>
      </c>
      <c r="I27" s="64">
        <v>21</v>
      </c>
    </row>
    <row r="28" spans="1:9" ht="18.75" x14ac:dyDescent="0.3">
      <c r="A28" s="61">
        <v>22</v>
      </c>
      <c r="B28" s="57" t="s">
        <v>69</v>
      </c>
      <c r="C28" s="61">
        <v>21</v>
      </c>
      <c r="D28" s="57">
        <v>2832260777.1644001</v>
      </c>
      <c r="E28" s="57">
        <v>5107655.7726999996</v>
      </c>
      <c r="F28" s="57">
        <f>-89972595.51</f>
        <v>-89972595.510000005</v>
      </c>
      <c r="G28" s="57">
        <v>715613361.23119998</v>
      </c>
      <c r="H28" s="57">
        <f t="shared" si="0"/>
        <v>3463009198.6582994</v>
      </c>
      <c r="I28" s="64">
        <v>22</v>
      </c>
    </row>
    <row r="29" spans="1:9" ht="18.75" x14ac:dyDescent="0.3">
      <c r="A29" s="61">
        <v>23</v>
      </c>
      <c r="B29" s="57" t="s">
        <v>70</v>
      </c>
      <c r="C29" s="61">
        <v>16</v>
      </c>
      <c r="D29" s="57">
        <v>2004121164.7727001</v>
      </c>
      <c r="E29" s="57">
        <v>3614201.4599000001</v>
      </c>
      <c r="F29" s="57">
        <v>0</v>
      </c>
      <c r="G29" s="57">
        <v>527650974.41339999</v>
      </c>
      <c r="H29" s="57">
        <f t="shared" si="0"/>
        <v>2535386340.6459999</v>
      </c>
      <c r="I29" s="64">
        <v>23</v>
      </c>
    </row>
    <row r="30" spans="1:9" ht="18.75" x14ac:dyDescent="0.3">
      <c r="A30" s="61">
        <v>24</v>
      </c>
      <c r="B30" s="57" t="s">
        <v>71</v>
      </c>
      <c r="C30" s="61">
        <v>20</v>
      </c>
      <c r="D30" s="57">
        <v>3414012764.7138</v>
      </c>
      <c r="E30" s="57">
        <v>6156778.4104000004</v>
      </c>
      <c r="F30" s="57">
        <v>0</v>
      </c>
      <c r="G30" s="57">
        <v>5113225873.4221001</v>
      </c>
      <c r="H30" s="57">
        <f t="shared" si="0"/>
        <v>8533395416.5462999</v>
      </c>
      <c r="I30" s="64">
        <v>24</v>
      </c>
    </row>
    <row r="31" spans="1:9" ht="18.75" x14ac:dyDescent="0.3">
      <c r="A31" s="61">
        <v>25</v>
      </c>
      <c r="B31" s="57" t="s">
        <v>73</v>
      </c>
      <c r="C31" s="61">
        <v>13</v>
      </c>
      <c r="D31" s="57">
        <v>1788021498.0251</v>
      </c>
      <c r="E31" s="57">
        <v>3224490.6257000002</v>
      </c>
      <c r="F31" s="57">
        <f>-39238127.24</f>
        <v>-39238127.240000002</v>
      </c>
      <c r="G31" s="57">
        <v>441486173.94</v>
      </c>
      <c r="H31" s="57">
        <f t="shared" si="0"/>
        <v>2193494035.3508</v>
      </c>
      <c r="I31" s="64">
        <v>25</v>
      </c>
    </row>
    <row r="32" spans="1:9" ht="18.75" x14ac:dyDescent="0.3">
      <c r="A32" s="61">
        <v>26</v>
      </c>
      <c r="B32" s="57" t="s">
        <v>74</v>
      </c>
      <c r="C32" s="61">
        <v>25</v>
      </c>
      <c r="D32" s="57">
        <v>3309489869.9910998</v>
      </c>
      <c r="E32" s="57">
        <v>5968283.4205</v>
      </c>
      <c r="F32" s="57">
        <v>0</v>
      </c>
      <c r="G32" s="57">
        <v>849263025.84230006</v>
      </c>
      <c r="H32" s="57">
        <f t="shared" si="0"/>
        <v>4164721179.2538996</v>
      </c>
      <c r="I32" s="64">
        <v>26</v>
      </c>
    </row>
    <row r="33" spans="1:10" ht="18.75" x14ac:dyDescent="0.3">
      <c r="A33" s="61">
        <v>27</v>
      </c>
      <c r="B33" s="57" t="s">
        <v>76</v>
      </c>
      <c r="C33" s="61">
        <v>20</v>
      </c>
      <c r="D33" s="57">
        <v>2360978107.3415999</v>
      </c>
      <c r="E33" s="57">
        <v>4257751.8129000003</v>
      </c>
      <c r="F33" s="57">
        <f>-115776950.4</f>
        <v>-115776950.40000001</v>
      </c>
      <c r="G33" s="57">
        <v>781317410.27059996</v>
      </c>
      <c r="H33" s="57">
        <f t="shared" si="0"/>
        <v>3030776319.0250998</v>
      </c>
      <c r="I33" s="64">
        <v>27</v>
      </c>
    </row>
    <row r="34" spans="1:10" ht="18.75" x14ac:dyDescent="0.3">
      <c r="A34" s="61">
        <v>28</v>
      </c>
      <c r="B34" s="57" t="s">
        <v>78</v>
      </c>
      <c r="C34" s="61">
        <v>18</v>
      </c>
      <c r="D34" s="57">
        <v>2254883434.8541002</v>
      </c>
      <c r="E34" s="57">
        <v>4066422.3031000001</v>
      </c>
      <c r="F34" s="57">
        <f>-47177126.82</f>
        <v>-47177126.82</v>
      </c>
      <c r="G34" s="57">
        <v>670346321.38139999</v>
      </c>
      <c r="H34" s="57">
        <f t="shared" si="0"/>
        <v>2882119051.7186003</v>
      </c>
      <c r="I34" s="64">
        <v>28</v>
      </c>
    </row>
    <row r="35" spans="1:10" ht="18.75" x14ac:dyDescent="0.3">
      <c r="A35" s="61">
        <v>29</v>
      </c>
      <c r="B35" s="57" t="s">
        <v>80</v>
      </c>
      <c r="C35" s="61">
        <v>30</v>
      </c>
      <c r="D35" s="57">
        <v>3054296623.2185001</v>
      </c>
      <c r="E35" s="57">
        <v>5508071.8218</v>
      </c>
      <c r="F35" s="57">
        <f>-82028645.4</f>
        <v>-82028645.400000006</v>
      </c>
      <c r="G35" s="57">
        <v>908730084.62030005</v>
      </c>
      <c r="H35" s="57">
        <f t="shared" si="0"/>
        <v>3886506134.2606001</v>
      </c>
      <c r="I35" s="64">
        <v>29</v>
      </c>
    </row>
    <row r="36" spans="1:10" ht="18.75" x14ac:dyDescent="0.3">
      <c r="A36" s="61">
        <v>30</v>
      </c>
      <c r="B36" s="57" t="s">
        <v>83</v>
      </c>
      <c r="C36" s="61">
        <v>33</v>
      </c>
      <c r="D36" s="57">
        <v>3852756880.7339001</v>
      </c>
      <c r="E36" s="57">
        <v>6948002.8394999998</v>
      </c>
      <c r="F36" s="57">
        <f>-83688581.46</f>
        <v>-83688581.459999993</v>
      </c>
      <c r="G36" s="57">
        <v>1330982436.0623</v>
      </c>
      <c r="H36" s="57">
        <f t="shared" si="0"/>
        <v>5106998738.1757002</v>
      </c>
      <c r="I36" s="64">
        <v>30</v>
      </c>
    </row>
    <row r="37" spans="1:10" ht="18.75" x14ac:dyDescent="0.3">
      <c r="A37" s="61">
        <v>31</v>
      </c>
      <c r="B37" s="57" t="s">
        <v>84</v>
      </c>
      <c r="C37" s="61">
        <v>17</v>
      </c>
      <c r="D37" s="57">
        <v>2415162348.9359002</v>
      </c>
      <c r="E37" s="57">
        <v>4355466.8454999998</v>
      </c>
      <c r="F37" s="57">
        <v>0</v>
      </c>
      <c r="G37" s="57">
        <v>610812121.02849996</v>
      </c>
      <c r="H37" s="57">
        <f t="shared" si="0"/>
        <v>3030329936.8099003</v>
      </c>
      <c r="I37" s="64">
        <v>31</v>
      </c>
    </row>
    <row r="38" spans="1:10" ht="18.75" x14ac:dyDescent="0.3">
      <c r="A38" s="61">
        <v>32</v>
      </c>
      <c r="B38" s="57" t="s">
        <v>85</v>
      </c>
      <c r="C38" s="61">
        <v>23</v>
      </c>
      <c r="D38" s="57">
        <v>2993727620.6187</v>
      </c>
      <c r="E38" s="57">
        <v>5398842.6087999996</v>
      </c>
      <c r="F38" s="57">
        <v>0</v>
      </c>
      <c r="G38" s="57">
        <v>1000313614.7333</v>
      </c>
      <c r="H38" s="57">
        <f t="shared" si="0"/>
        <v>3999440077.9608002</v>
      </c>
      <c r="I38" s="64">
        <v>32</v>
      </c>
    </row>
    <row r="39" spans="1:10" ht="18.75" x14ac:dyDescent="0.3">
      <c r="A39" s="61">
        <v>33</v>
      </c>
      <c r="B39" s="57" t="s">
        <v>86</v>
      </c>
      <c r="C39" s="61">
        <v>23</v>
      </c>
      <c r="D39" s="57">
        <v>3015147070.9531002</v>
      </c>
      <c r="E39" s="57">
        <v>5437470.1179999998</v>
      </c>
      <c r="F39" s="57">
        <f>-35989038.17</f>
        <v>-35989038.170000002</v>
      </c>
      <c r="G39" s="57">
        <v>781883868.62660003</v>
      </c>
      <c r="H39" s="57">
        <f t="shared" si="0"/>
        <v>3766479371.5277004</v>
      </c>
      <c r="I39" s="64">
        <v>33</v>
      </c>
    </row>
    <row r="40" spans="1:10" ht="18.75" x14ac:dyDescent="0.3">
      <c r="A40" s="61">
        <v>34</v>
      </c>
      <c r="B40" s="57" t="s">
        <v>88</v>
      </c>
      <c r="C40" s="61">
        <v>16</v>
      </c>
      <c r="D40" s="57">
        <v>2259862817.0386</v>
      </c>
      <c r="E40" s="57">
        <v>4075402.0447999998</v>
      </c>
      <c r="F40" s="57">
        <v>0</v>
      </c>
      <c r="G40" s="57">
        <v>524427064.39270002</v>
      </c>
      <c r="H40" s="57">
        <f t="shared" si="0"/>
        <v>2788365283.4761</v>
      </c>
      <c r="I40" s="64">
        <v>34</v>
      </c>
    </row>
    <row r="41" spans="1:10" ht="18.75" x14ac:dyDescent="0.3">
      <c r="A41" s="61">
        <v>35</v>
      </c>
      <c r="B41" s="57" t="s">
        <v>89</v>
      </c>
      <c r="C41" s="61">
        <v>17</v>
      </c>
      <c r="D41" s="57">
        <v>2272094014.0676999</v>
      </c>
      <c r="E41" s="57">
        <v>4097459.5984</v>
      </c>
      <c r="F41" s="57">
        <v>0</v>
      </c>
      <c r="G41" s="57">
        <v>574058755.43729997</v>
      </c>
      <c r="H41" s="57">
        <f t="shared" si="0"/>
        <v>2850250229.1034002</v>
      </c>
      <c r="I41" s="64">
        <v>35</v>
      </c>
    </row>
    <row r="42" spans="1:10" ht="18.75" x14ac:dyDescent="0.3">
      <c r="A42" s="61">
        <v>36</v>
      </c>
      <c r="B42" s="57" t="s">
        <v>90</v>
      </c>
      <c r="C42" s="61">
        <v>14</v>
      </c>
      <c r="D42" s="57">
        <v>2052988826.9614999</v>
      </c>
      <c r="E42" s="57">
        <v>3702328.6548000001</v>
      </c>
      <c r="F42" s="57">
        <v>0</v>
      </c>
      <c r="G42" s="57">
        <v>543727340.47570002</v>
      </c>
      <c r="H42" s="57">
        <f t="shared" si="0"/>
        <v>2600418496.092</v>
      </c>
      <c r="I42" s="64">
        <v>36</v>
      </c>
    </row>
    <row r="43" spans="1:10" ht="18.75" x14ac:dyDescent="0.3">
      <c r="A43" s="61">
        <v>37</v>
      </c>
      <c r="B43" s="57" t="s">
        <v>95</v>
      </c>
      <c r="C43" s="61">
        <v>6</v>
      </c>
      <c r="D43" s="57">
        <v>906742101.2622</v>
      </c>
      <c r="E43" s="57">
        <v>1635204.8388</v>
      </c>
      <c r="F43" s="57">
        <v>0</v>
      </c>
      <c r="G43" s="57">
        <v>1837419002.0718999</v>
      </c>
      <c r="H43" s="57">
        <f t="shared" si="0"/>
        <v>2745796308.1728997</v>
      </c>
      <c r="I43" s="64">
        <v>37</v>
      </c>
    </row>
    <row r="44" spans="1:10" ht="19.5" x14ac:dyDescent="0.35">
      <c r="A44" s="61"/>
      <c r="B44" s="86" t="s">
        <v>96</v>
      </c>
      <c r="C44" s="57"/>
      <c r="D44" s="87">
        <f t="shared" ref="D44:H44" si="1">SUM(D7:D43)</f>
        <v>99794400629.573212</v>
      </c>
      <c r="E44" s="87">
        <f t="shared" si="1"/>
        <v>179967695.96570003</v>
      </c>
      <c r="F44" s="87">
        <f t="shared" si="1"/>
        <v>-773506317.17390001</v>
      </c>
      <c r="G44" s="87">
        <f t="shared" si="1"/>
        <v>33855348599.137299</v>
      </c>
      <c r="H44" s="87">
        <f t="shared" si="1"/>
        <v>133056210607.5023</v>
      </c>
      <c r="I44" s="64"/>
    </row>
    <row r="45" spans="1:10" ht="18.75" x14ac:dyDescent="0.3">
      <c r="A45" s="121"/>
      <c r="B45" s="114"/>
      <c r="C45" s="114"/>
      <c r="D45" s="114"/>
      <c r="E45" s="114"/>
      <c r="F45" s="114"/>
      <c r="G45" s="114"/>
      <c r="H45" s="114"/>
      <c r="I45" s="115"/>
    </row>
    <row r="46" spans="1:10" ht="12.75" customHeight="1" x14ac:dyDescent="0.2">
      <c r="A46" s="123"/>
      <c r="B46" s="124"/>
      <c r="C46" s="124"/>
      <c r="D46" s="124"/>
      <c r="E46" s="124"/>
      <c r="F46" s="124"/>
      <c r="G46" s="124"/>
      <c r="H46" s="124"/>
      <c r="I46" s="124"/>
    </row>
    <row r="47" spans="1:10" ht="30" customHeight="1" x14ac:dyDescent="0.35">
      <c r="A47" s="122"/>
      <c r="B47" s="100"/>
      <c r="C47" s="100"/>
      <c r="D47" s="100"/>
      <c r="E47" s="100"/>
      <c r="F47" s="100"/>
      <c r="G47" s="100"/>
      <c r="H47" s="100"/>
      <c r="I47" s="100"/>
      <c r="J47" s="82"/>
    </row>
    <row r="48" spans="1:10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6">
    <mergeCell ref="A1:I1"/>
    <mergeCell ref="A2:I2"/>
    <mergeCell ref="A3:I3"/>
    <mergeCell ref="A45:I45"/>
    <mergeCell ref="A47:I47"/>
    <mergeCell ref="A46:I46"/>
  </mergeCells>
  <printOptions horizontalCentered="1" verticalCentered="1"/>
  <pageMargins left="0.51181102362204722" right="0.51181102362204722" top="0.15748031496062992" bottom="0.35433070866141736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1000"/>
  <sheetViews>
    <sheetView tabSelected="1" zoomScale="55" zoomScaleNormal="55" workbookViewId="0">
      <pane xSplit="3" ySplit="3" topLeftCell="E410" activePane="bottomRight" state="frozen"/>
      <selection pane="topRight" activeCell="D1" sqref="D1"/>
      <selection pane="bottomLeft" activeCell="A4" sqref="A4"/>
      <selection pane="bottomRight" activeCell="A3" sqref="A3"/>
    </sheetView>
  </sheetViews>
  <sheetFormatPr defaultColWidth="14.42578125" defaultRowHeight="15" customHeight="1" x14ac:dyDescent="0.2"/>
  <cols>
    <col min="1" max="1" width="9.28515625" customWidth="1"/>
    <col min="2" max="2" width="13.85546875" customWidth="1"/>
    <col min="3" max="3" width="6.140625" customWidth="1"/>
    <col min="4" max="4" width="23.85546875" customWidth="1"/>
    <col min="5" max="5" width="17.140625" customWidth="1"/>
    <col min="6" max="6" width="19.85546875" customWidth="1"/>
    <col min="7" max="7" width="22" customWidth="1"/>
    <col min="8" max="8" width="18.42578125" customWidth="1"/>
    <col min="9" max="9" width="19.7109375" customWidth="1"/>
    <col min="10" max="10" width="0.7109375" customWidth="1"/>
    <col min="11" max="11" width="4.7109375" customWidth="1"/>
    <col min="12" max="12" width="13" customWidth="1"/>
    <col min="13" max="13" width="9.42578125" customWidth="1"/>
    <col min="14" max="14" width="22.28515625" customWidth="1"/>
    <col min="15" max="15" width="21.140625" bestFit="1" customWidth="1"/>
    <col min="16" max="17" width="21.85546875" customWidth="1"/>
    <col min="18" max="18" width="20.7109375" bestFit="1" customWidth="1"/>
    <col min="19" max="19" width="22.140625" customWidth="1"/>
    <col min="20" max="20" width="19.5703125" bestFit="1" customWidth="1"/>
    <col min="21" max="26" width="8.7109375" customWidth="1"/>
  </cols>
  <sheetData>
    <row r="1" spans="1:19" ht="12.75" customHeight="1" x14ac:dyDescent="0.4">
      <c r="A1" s="110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</row>
    <row r="2" spans="1:19" ht="12.75" hidden="1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2.75" customHeight="1" x14ac:dyDescent="0.25">
      <c r="J3" s="4" t="s">
        <v>97</v>
      </c>
      <c r="K3" s="6"/>
    </row>
    <row r="4" spans="1:19" ht="45" customHeight="1" x14ac:dyDescent="0.3">
      <c r="B4" s="126" t="s">
        <v>98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</row>
    <row r="5" spans="1:19" ht="12.75" customHeight="1" x14ac:dyDescent="0.2">
      <c r="J5" s="6">
        <v>0</v>
      </c>
      <c r="K5" s="6"/>
    </row>
    <row r="6" spans="1:19" ht="91.5" customHeight="1" x14ac:dyDescent="0.2">
      <c r="A6" s="88" t="s">
        <v>7</v>
      </c>
      <c r="B6" s="23" t="s">
        <v>99</v>
      </c>
      <c r="C6" s="23" t="s">
        <v>7</v>
      </c>
      <c r="D6" s="23" t="s">
        <v>100</v>
      </c>
      <c r="E6" s="23" t="s">
        <v>10</v>
      </c>
      <c r="F6" s="23" t="s">
        <v>15</v>
      </c>
      <c r="G6" s="23" t="s">
        <v>21</v>
      </c>
      <c r="H6" s="23" t="s">
        <v>59</v>
      </c>
      <c r="I6" s="23" t="s">
        <v>101</v>
      </c>
      <c r="J6" s="89"/>
      <c r="K6" s="10"/>
      <c r="L6" s="23" t="s">
        <v>99</v>
      </c>
      <c r="M6" s="23" t="s">
        <v>7</v>
      </c>
      <c r="N6" s="23" t="s">
        <v>100</v>
      </c>
      <c r="O6" s="23" t="s">
        <v>10</v>
      </c>
      <c r="P6" s="23" t="s">
        <v>15</v>
      </c>
      <c r="Q6" s="23" t="s">
        <v>21</v>
      </c>
      <c r="R6" s="23" t="s">
        <v>59</v>
      </c>
      <c r="S6" s="23" t="s">
        <v>101</v>
      </c>
    </row>
    <row r="7" spans="1:19" ht="12.75" customHeight="1" x14ac:dyDescent="0.2">
      <c r="A7" s="10"/>
      <c r="B7" s="10"/>
      <c r="C7" s="10"/>
      <c r="D7" s="10"/>
      <c r="E7" s="25" t="s">
        <v>30</v>
      </c>
      <c r="F7" s="25" t="s">
        <v>30</v>
      </c>
      <c r="G7" s="25" t="s">
        <v>30</v>
      </c>
      <c r="H7" s="25" t="s">
        <v>30</v>
      </c>
      <c r="I7" s="25" t="s">
        <v>30</v>
      </c>
      <c r="J7" s="89"/>
      <c r="K7" s="10"/>
      <c r="L7" s="7"/>
      <c r="M7" s="7"/>
      <c r="N7" s="7"/>
      <c r="O7" s="25" t="s">
        <v>30</v>
      </c>
      <c r="P7" s="25" t="s">
        <v>30</v>
      </c>
      <c r="Q7" s="25" t="s">
        <v>30</v>
      </c>
      <c r="R7" s="25" t="s">
        <v>30</v>
      </c>
      <c r="S7" s="25" t="s">
        <v>30</v>
      </c>
    </row>
    <row r="8" spans="1:19" ht="24.75" customHeight="1" x14ac:dyDescent="0.2">
      <c r="A8" s="109">
        <v>1</v>
      </c>
      <c r="B8" s="109" t="s">
        <v>31</v>
      </c>
      <c r="C8" s="10">
        <v>1</v>
      </c>
      <c r="D8" s="31" t="s">
        <v>102</v>
      </c>
      <c r="E8" s="31">
        <v>106116927.6382</v>
      </c>
      <c r="F8" s="31">
        <v>191369.64449999999</v>
      </c>
      <c r="G8" s="31">
        <v>0</v>
      </c>
      <c r="H8" s="31">
        <v>30148481.389199998</v>
      </c>
      <c r="I8" s="31">
        <f t="shared" ref="I8:I24" si="0">E8+F8+G8+H8</f>
        <v>136456778.6719</v>
      </c>
      <c r="J8" s="89"/>
      <c r="K8" s="109">
        <v>19</v>
      </c>
      <c r="L8" s="109" t="s">
        <v>66</v>
      </c>
      <c r="M8" s="90">
        <v>26</v>
      </c>
      <c r="N8" s="31" t="s">
        <v>103</v>
      </c>
      <c r="O8" s="31">
        <v>112338824.27500001</v>
      </c>
      <c r="P8" s="31">
        <v>202590.1177</v>
      </c>
      <c r="Q8" s="31">
        <v>0</v>
      </c>
      <c r="R8" s="31">
        <v>32279358.701200001</v>
      </c>
      <c r="S8" s="31">
        <f t="shared" ref="S8:S26" si="1">O8+P8+Q8+R8</f>
        <v>144820773.0939</v>
      </c>
    </row>
    <row r="9" spans="1:19" ht="24.75" customHeight="1" x14ac:dyDescent="0.2">
      <c r="A9" s="125"/>
      <c r="B9" s="125"/>
      <c r="C9" s="10">
        <v>2</v>
      </c>
      <c r="D9" s="31" t="s">
        <v>104</v>
      </c>
      <c r="E9" s="31">
        <v>177042269.82480001</v>
      </c>
      <c r="F9" s="31">
        <v>319275.32189999998</v>
      </c>
      <c r="G9" s="31">
        <v>0</v>
      </c>
      <c r="H9" s="31">
        <v>53104134.331600003</v>
      </c>
      <c r="I9" s="31">
        <f t="shared" si="0"/>
        <v>230465679.47830003</v>
      </c>
      <c r="J9" s="89"/>
      <c r="K9" s="125"/>
      <c r="L9" s="125"/>
      <c r="M9" s="90">
        <v>27</v>
      </c>
      <c r="N9" s="31" t="s">
        <v>105</v>
      </c>
      <c r="O9" s="31">
        <v>110017196.16949999</v>
      </c>
      <c r="P9" s="31">
        <v>198403.3291</v>
      </c>
      <c r="Q9" s="31">
        <v>0</v>
      </c>
      <c r="R9" s="31">
        <v>34716171.0211</v>
      </c>
      <c r="S9" s="31">
        <f t="shared" si="1"/>
        <v>144931770.51969999</v>
      </c>
    </row>
    <row r="10" spans="1:19" ht="24.75" customHeight="1" x14ac:dyDescent="0.2">
      <c r="A10" s="125"/>
      <c r="B10" s="125"/>
      <c r="C10" s="10">
        <v>3</v>
      </c>
      <c r="D10" s="31" t="s">
        <v>106</v>
      </c>
      <c r="E10" s="31">
        <v>124568729.1507</v>
      </c>
      <c r="F10" s="31">
        <v>224645.3412</v>
      </c>
      <c r="G10" s="31">
        <v>0</v>
      </c>
      <c r="H10" s="31">
        <v>34699355.196699999</v>
      </c>
      <c r="I10" s="31">
        <f t="shared" si="0"/>
        <v>159492729.6886</v>
      </c>
      <c r="J10" s="89"/>
      <c r="K10" s="125"/>
      <c r="L10" s="125"/>
      <c r="M10" s="90">
        <v>28</v>
      </c>
      <c r="N10" s="31" t="s">
        <v>107</v>
      </c>
      <c r="O10" s="31">
        <v>110116786.2095</v>
      </c>
      <c r="P10" s="31">
        <v>198582.9283</v>
      </c>
      <c r="Q10" s="31">
        <v>0</v>
      </c>
      <c r="R10" s="31">
        <v>34137280.252300002</v>
      </c>
      <c r="S10" s="31">
        <f t="shared" si="1"/>
        <v>144452649.3901</v>
      </c>
    </row>
    <row r="11" spans="1:19" ht="24.75" customHeight="1" x14ac:dyDescent="0.2">
      <c r="A11" s="125"/>
      <c r="B11" s="125"/>
      <c r="C11" s="10">
        <v>4</v>
      </c>
      <c r="D11" s="31" t="s">
        <v>108</v>
      </c>
      <c r="E11" s="31">
        <v>126922043.48100001</v>
      </c>
      <c r="F11" s="31">
        <v>228889.27220000001</v>
      </c>
      <c r="G11" s="31">
        <v>0</v>
      </c>
      <c r="H11" s="31">
        <v>36288801.460199997</v>
      </c>
      <c r="I11" s="31">
        <f t="shared" si="0"/>
        <v>163439734.21340001</v>
      </c>
      <c r="J11" s="89"/>
      <c r="K11" s="125"/>
      <c r="L11" s="125"/>
      <c r="M11" s="90">
        <v>29</v>
      </c>
      <c r="N11" s="31" t="s">
        <v>109</v>
      </c>
      <c r="O11" s="31">
        <v>130506665.6857</v>
      </c>
      <c r="P11" s="31">
        <v>235353.72510000001</v>
      </c>
      <c r="Q11" s="31">
        <v>0</v>
      </c>
      <c r="R11" s="31">
        <v>40361263.027800001</v>
      </c>
      <c r="S11" s="31">
        <f t="shared" si="1"/>
        <v>171103282.4386</v>
      </c>
    </row>
    <row r="12" spans="1:19" ht="24.75" customHeight="1" x14ac:dyDescent="0.2">
      <c r="A12" s="125"/>
      <c r="B12" s="125"/>
      <c r="C12" s="10">
        <v>5</v>
      </c>
      <c r="D12" s="31" t="s">
        <v>110</v>
      </c>
      <c r="E12" s="31">
        <v>115523917.3864</v>
      </c>
      <c r="F12" s="31">
        <v>208334.06589999999</v>
      </c>
      <c r="G12" s="31">
        <v>0</v>
      </c>
      <c r="H12" s="31">
        <v>32361951.294100001</v>
      </c>
      <c r="I12" s="31">
        <f t="shared" si="0"/>
        <v>148094202.7464</v>
      </c>
      <c r="J12" s="89"/>
      <c r="K12" s="125"/>
      <c r="L12" s="125"/>
      <c r="M12" s="90">
        <v>30</v>
      </c>
      <c r="N12" s="31" t="s">
        <v>111</v>
      </c>
      <c r="O12" s="31">
        <v>131527616.4209</v>
      </c>
      <c r="P12" s="31">
        <v>237194.89199999999</v>
      </c>
      <c r="Q12" s="31">
        <v>0</v>
      </c>
      <c r="R12" s="31">
        <v>39736876.581900001</v>
      </c>
      <c r="S12" s="31">
        <f t="shared" si="1"/>
        <v>171501687.89480001</v>
      </c>
    </row>
    <row r="13" spans="1:19" ht="24.75" customHeight="1" x14ac:dyDescent="0.2">
      <c r="A13" s="125"/>
      <c r="B13" s="125"/>
      <c r="C13" s="10">
        <v>6</v>
      </c>
      <c r="D13" s="31" t="s">
        <v>112</v>
      </c>
      <c r="E13" s="31">
        <v>119306346.0766</v>
      </c>
      <c r="F13" s="31">
        <v>215155.24</v>
      </c>
      <c r="G13" s="31">
        <v>0</v>
      </c>
      <c r="H13" s="31">
        <v>33504132.240699999</v>
      </c>
      <c r="I13" s="31">
        <f t="shared" si="0"/>
        <v>153025633.5573</v>
      </c>
      <c r="J13" s="89"/>
      <c r="K13" s="125"/>
      <c r="L13" s="125"/>
      <c r="M13" s="90">
        <v>31</v>
      </c>
      <c r="N13" s="31" t="s">
        <v>73</v>
      </c>
      <c r="O13" s="31">
        <v>227407763.1318</v>
      </c>
      <c r="P13" s="31">
        <v>410103.68229999999</v>
      </c>
      <c r="Q13" s="31">
        <v>0</v>
      </c>
      <c r="R13" s="31">
        <v>67518626.782000005</v>
      </c>
      <c r="S13" s="31">
        <f t="shared" si="1"/>
        <v>295336493.59609997</v>
      </c>
    </row>
    <row r="14" spans="1:19" ht="24.75" customHeight="1" x14ac:dyDescent="0.2">
      <c r="A14" s="125"/>
      <c r="B14" s="125"/>
      <c r="C14" s="10">
        <v>7</v>
      </c>
      <c r="D14" s="31" t="s">
        <v>113</v>
      </c>
      <c r="E14" s="31">
        <v>115759111.3556</v>
      </c>
      <c r="F14" s="31">
        <v>208758.21109999999</v>
      </c>
      <c r="G14" s="31">
        <v>0</v>
      </c>
      <c r="H14" s="31">
        <v>32127507.063299999</v>
      </c>
      <c r="I14" s="31">
        <f t="shared" si="0"/>
        <v>148095376.63</v>
      </c>
      <c r="J14" s="89"/>
      <c r="K14" s="125"/>
      <c r="L14" s="125"/>
      <c r="M14" s="90">
        <v>32</v>
      </c>
      <c r="N14" s="31" t="s">
        <v>114</v>
      </c>
      <c r="O14" s="31">
        <v>113903527.3448</v>
      </c>
      <c r="P14" s="31">
        <v>205411.8793</v>
      </c>
      <c r="Q14" s="31">
        <v>0</v>
      </c>
      <c r="R14" s="31">
        <v>34776977.045699999</v>
      </c>
      <c r="S14" s="31">
        <f t="shared" si="1"/>
        <v>148885916.26980001</v>
      </c>
    </row>
    <row r="15" spans="1:19" ht="24.75" customHeight="1" x14ac:dyDescent="0.2">
      <c r="A15" s="125"/>
      <c r="B15" s="125"/>
      <c r="C15" s="10">
        <v>8</v>
      </c>
      <c r="D15" s="31" t="s">
        <v>115</v>
      </c>
      <c r="E15" s="31">
        <v>112872351.8355</v>
      </c>
      <c r="F15" s="31">
        <v>203552.2732</v>
      </c>
      <c r="G15" s="31">
        <v>0</v>
      </c>
      <c r="H15" s="31">
        <v>30653069.8081</v>
      </c>
      <c r="I15" s="31">
        <f t="shared" si="0"/>
        <v>143728973.91680002</v>
      </c>
      <c r="J15" s="89"/>
      <c r="K15" s="125"/>
      <c r="L15" s="125"/>
      <c r="M15" s="90">
        <v>33</v>
      </c>
      <c r="N15" s="31" t="s">
        <v>116</v>
      </c>
      <c r="O15" s="31">
        <v>112727023.30249999</v>
      </c>
      <c r="P15" s="31">
        <v>203290.1899</v>
      </c>
      <c r="Q15" s="31">
        <v>0</v>
      </c>
      <c r="R15" s="31">
        <v>31827449.487399999</v>
      </c>
      <c r="S15" s="31">
        <f t="shared" si="1"/>
        <v>144757762.97979999</v>
      </c>
    </row>
    <row r="16" spans="1:19" ht="24.75" customHeight="1" x14ac:dyDescent="0.2">
      <c r="A16" s="125"/>
      <c r="B16" s="125"/>
      <c r="C16" s="10">
        <v>9</v>
      </c>
      <c r="D16" s="31" t="s">
        <v>117</v>
      </c>
      <c r="E16" s="31">
        <v>121773193.9976</v>
      </c>
      <c r="F16" s="31">
        <v>219603.91579999999</v>
      </c>
      <c r="G16" s="31">
        <v>0</v>
      </c>
      <c r="H16" s="31">
        <v>34243817.9384</v>
      </c>
      <c r="I16" s="31">
        <f t="shared" si="0"/>
        <v>156236615.85180002</v>
      </c>
      <c r="J16" s="89"/>
      <c r="K16" s="125"/>
      <c r="L16" s="125"/>
      <c r="M16" s="90">
        <v>34</v>
      </c>
      <c r="N16" s="31" t="s">
        <v>118</v>
      </c>
      <c r="O16" s="31">
        <v>134937101.92460001</v>
      </c>
      <c r="P16" s="31">
        <v>243343.5061</v>
      </c>
      <c r="Q16" s="31">
        <v>0</v>
      </c>
      <c r="R16" s="31">
        <v>40748955.855300002</v>
      </c>
      <c r="S16" s="31">
        <f t="shared" si="1"/>
        <v>175929401.28600001</v>
      </c>
    </row>
    <row r="17" spans="1:19" ht="24.75" customHeight="1" x14ac:dyDescent="0.2">
      <c r="A17" s="125"/>
      <c r="B17" s="125"/>
      <c r="C17" s="10">
        <v>10</v>
      </c>
      <c r="D17" s="31" t="s">
        <v>119</v>
      </c>
      <c r="E17" s="31">
        <v>123575152.1366</v>
      </c>
      <c r="F17" s="31">
        <v>222853.53959999999</v>
      </c>
      <c r="G17" s="31">
        <v>0</v>
      </c>
      <c r="H17" s="31">
        <v>35514431.657700002</v>
      </c>
      <c r="I17" s="31">
        <f t="shared" si="0"/>
        <v>159312437.3339</v>
      </c>
      <c r="J17" s="89"/>
      <c r="K17" s="125"/>
      <c r="L17" s="125"/>
      <c r="M17" s="90">
        <v>35</v>
      </c>
      <c r="N17" s="31" t="s">
        <v>120</v>
      </c>
      <c r="O17" s="31">
        <v>111336115.1232</v>
      </c>
      <c r="P17" s="31">
        <v>200781.8474</v>
      </c>
      <c r="Q17" s="31">
        <v>0</v>
      </c>
      <c r="R17" s="31">
        <v>34426362.832199998</v>
      </c>
      <c r="S17" s="31">
        <f t="shared" si="1"/>
        <v>145963259.8028</v>
      </c>
    </row>
    <row r="18" spans="1:19" ht="24.75" customHeight="1" x14ac:dyDescent="0.2">
      <c r="A18" s="125"/>
      <c r="B18" s="125"/>
      <c r="C18" s="10">
        <v>11</v>
      </c>
      <c r="D18" s="31" t="s">
        <v>121</v>
      </c>
      <c r="E18" s="31">
        <v>135139313.46259999</v>
      </c>
      <c r="F18" s="31">
        <v>243708.17120000001</v>
      </c>
      <c r="G18" s="31">
        <v>0</v>
      </c>
      <c r="H18" s="31">
        <v>40136923.062200002</v>
      </c>
      <c r="I18" s="31">
        <f t="shared" si="0"/>
        <v>175519944.69600001</v>
      </c>
      <c r="J18" s="89"/>
      <c r="K18" s="125"/>
      <c r="L18" s="125"/>
      <c r="M18" s="90">
        <v>36</v>
      </c>
      <c r="N18" s="31" t="s">
        <v>122</v>
      </c>
      <c r="O18" s="31">
        <v>140916206.4447</v>
      </c>
      <c r="P18" s="31">
        <v>254126.1317</v>
      </c>
      <c r="Q18" s="31">
        <v>0</v>
      </c>
      <c r="R18" s="31">
        <v>42629661.525300004</v>
      </c>
      <c r="S18" s="31">
        <f t="shared" si="1"/>
        <v>183799994.10170001</v>
      </c>
    </row>
    <row r="19" spans="1:19" ht="24.75" customHeight="1" x14ac:dyDescent="0.2">
      <c r="A19" s="125"/>
      <c r="B19" s="125"/>
      <c r="C19" s="10">
        <v>12</v>
      </c>
      <c r="D19" s="31" t="s">
        <v>123</v>
      </c>
      <c r="E19" s="31">
        <v>130115135.35079999</v>
      </c>
      <c r="F19" s="31">
        <v>234647.6453</v>
      </c>
      <c r="G19" s="31">
        <v>0</v>
      </c>
      <c r="H19" s="31">
        <v>38285749.673699997</v>
      </c>
      <c r="I19" s="31">
        <f t="shared" si="0"/>
        <v>168635532.66979998</v>
      </c>
      <c r="J19" s="89"/>
      <c r="K19" s="125"/>
      <c r="L19" s="125"/>
      <c r="M19" s="90">
        <v>37</v>
      </c>
      <c r="N19" s="31" t="s">
        <v>124</v>
      </c>
      <c r="O19" s="31">
        <v>123747019.8347</v>
      </c>
      <c r="P19" s="31">
        <v>223163.48310000001</v>
      </c>
      <c r="Q19" s="31">
        <v>0</v>
      </c>
      <c r="R19" s="31">
        <v>38935006.202600002</v>
      </c>
      <c r="S19" s="31">
        <f t="shared" si="1"/>
        <v>162905189.52039999</v>
      </c>
    </row>
    <row r="20" spans="1:19" ht="24.75" customHeight="1" x14ac:dyDescent="0.2">
      <c r="A20" s="125"/>
      <c r="B20" s="125"/>
      <c r="C20" s="10">
        <v>13</v>
      </c>
      <c r="D20" s="31" t="s">
        <v>125</v>
      </c>
      <c r="E20" s="31">
        <v>99358787.384499997</v>
      </c>
      <c r="F20" s="31">
        <v>179182.1177</v>
      </c>
      <c r="G20" s="31">
        <v>0</v>
      </c>
      <c r="H20" s="31">
        <v>28343892.091200002</v>
      </c>
      <c r="I20" s="31">
        <f t="shared" si="0"/>
        <v>127881861.5934</v>
      </c>
      <c r="J20" s="89"/>
      <c r="K20" s="125"/>
      <c r="L20" s="125"/>
      <c r="M20" s="90">
        <v>38</v>
      </c>
      <c r="N20" s="31" t="s">
        <v>126</v>
      </c>
      <c r="O20" s="31">
        <v>128678788.07340001</v>
      </c>
      <c r="P20" s="31">
        <v>232057.35860000001</v>
      </c>
      <c r="Q20" s="31">
        <v>0</v>
      </c>
      <c r="R20" s="31">
        <v>40286380.190800004</v>
      </c>
      <c r="S20" s="31">
        <f t="shared" si="1"/>
        <v>169197225.62280002</v>
      </c>
    </row>
    <row r="21" spans="1:19" ht="24.75" customHeight="1" x14ac:dyDescent="0.2">
      <c r="A21" s="125"/>
      <c r="B21" s="125"/>
      <c r="C21" s="10">
        <v>14</v>
      </c>
      <c r="D21" s="31" t="s">
        <v>127</v>
      </c>
      <c r="E21" s="31">
        <v>93880482.624899998</v>
      </c>
      <c r="F21" s="31">
        <v>169302.62669999999</v>
      </c>
      <c r="G21" s="31">
        <v>0</v>
      </c>
      <c r="H21" s="31">
        <v>26620353.3057</v>
      </c>
      <c r="I21" s="31">
        <f t="shared" si="0"/>
        <v>120670138.5573</v>
      </c>
      <c r="J21" s="89"/>
      <c r="K21" s="125"/>
      <c r="L21" s="125"/>
      <c r="M21" s="90">
        <v>39</v>
      </c>
      <c r="N21" s="31" t="s">
        <v>128</v>
      </c>
      <c r="O21" s="31">
        <v>101302829.0644</v>
      </c>
      <c r="P21" s="31">
        <v>182687.97270000001</v>
      </c>
      <c r="Q21" s="31">
        <v>0</v>
      </c>
      <c r="R21" s="31">
        <v>31315459.857799999</v>
      </c>
      <c r="S21" s="31">
        <f t="shared" si="1"/>
        <v>132800976.89489999</v>
      </c>
    </row>
    <row r="22" spans="1:19" ht="24.75" customHeight="1" x14ac:dyDescent="0.2">
      <c r="A22" s="125"/>
      <c r="B22" s="125"/>
      <c r="C22" s="10">
        <v>15</v>
      </c>
      <c r="D22" s="31" t="s">
        <v>129</v>
      </c>
      <c r="E22" s="31">
        <v>97757081.355000004</v>
      </c>
      <c r="F22" s="31">
        <v>176293.62549999999</v>
      </c>
      <c r="G22" s="31">
        <v>0</v>
      </c>
      <c r="H22" s="31">
        <v>28774686.086399999</v>
      </c>
      <c r="I22" s="31">
        <f t="shared" si="0"/>
        <v>126708061.0669</v>
      </c>
      <c r="J22" s="89"/>
      <c r="K22" s="125"/>
      <c r="L22" s="125"/>
      <c r="M22" s="90">
        <v>40</v>
      </c>
      <c r="N22" s="31" t="s">
        <v>130</v>
      </c>
      <c r="O22" s="31">
        <v>111689966.60870001</v>
      </c>
      <c r="P22" s="31">
        <v>201419.97769999999</v>
      </c>
      <c r="Q22" s="31">
        <v>0</v>
      </c>
      <c r="R22" s="31">
        <v>35665194.882299997</v>
      </c>
      <c r="S22" s="31">
        <f t="shared" si="1"/>
        <v>147556581.46869999</v>
      </c>
    </row>
    <row r="23" spans="1:19" ht="24.75" customHeight="1" x14ac:dyDescent="0.2">
      <c r="A23" s="125"/>
      <c r="B23" s="125"/>
      <c r="C23" s="10">
        <v>16</v>
      </c>
      <c r="D23" s="31" t="s">
        <v>131</v>
      </c>
      <c r="E23" s="31">
        <v>145724283.93650001</v>
      </c>
      <c r="F23" s="31">
        <v>262796.94510000001</v>
      </c>
      <c r="G23" s="31">
        <v>0</v>
      </c>
      <c r="H23" s="31">
        <v>38360342.267099999</v>
      </c>
      <c r="I23" s="31">
        <f t="shared" si="0"/>
        <v>184347423.14870003</v>
      </c>
      <c r="J23" s="89"/>
      <c r="K23" s="125"/>
      <c r="L23" s="125"/>
      <c r="M23" s="90">
        <v>41</v>
      </c>
      <c r="N23" s="31" t="s">
        <v>132</v>
      </c>
      <c r="O23" s="31">
        <v>137717695.40099999</v>
      </c>
      <c r="P23" s="31">
        <v>248357.98579999999</v>
      </c>
      <c r="Q23" s="31">
        <v>0</v>
      </c>
      <c r="R23" s="31">
        <v>41039199.409400001</v>
      </c>
      <c r="S23" s="31">
        <f t="shared" si="1"/>
        <v>179005252.79619998</v>
      </c>
    </row>
    <row r="24" spans="1:19" ht="24.75" customHeight="1" x14ac:dyDescent="0.2">
      <c r="A24" s="107"/>
      <c r="B24" s="107"/>
      <c r="C24" s="10">
        <v>17</v>
      </c>
      <c r="D24" s="31" t="s">
        <v>133</v>
      </c>
      <c r="E24" s="31">
        <v>125914329.8362</v>
      </c>
      <c r="F24" s="31">
        <v>227071.97690000001</v>
      </c>
      <c r="G24" s="31">
        <v>0</v>
      </c>
      <c r="H24" s="31">
        <v>32403818.926800001</v>
      </c>
      <c r="I24" s="31">
        <f t="shared" si="0"/>
        <v>158545220.73989999</v>
      </c>
      <c r="J24" s="89"/>
      <c r="K24" s="125"/>
      <c r="L24" s="125"/>
      <c r="M24" s="90">
        <v>42</v>
      </c>
      <c r="N24" s="31" t="s">
        <v>134</v>
      </c>
      <c r="O24" s="31">
        <v>161015630.3497</v>
      </c>
      <c r="P24" s="31">
        <v>290373.12540000002</v>
      </c>
      <c r="Q24" s="31">
        <v>0</v>
      </c>
      <c r="R24" s="31">
        <v>51046434.352499999</v>
      </c>
      <c r="S24" s="31">
        <f t="shared" si="1"/>
        <v>212352437.8276</v>
      </c>
    </row>
    <row r="25" spans="1:19" ht="24.75" customHeight="1" x14ac:dyDescent="0.2">
      <c r="A25" s="10"/>
      <c r="B25" s="113" t="s">
        <v>135</v>
      </c>
      <c r="C25" s="114"/>
      <c r="D25" s="115"/>
      <c r="E25" s="34">
        <f t="shared" ref="E25:I25" si="2">SUM(E8:E24)</f>
        <v>2071349456.8335004</v>
      </c>
      <c r="F25" s="34">
        <f t="shared" si="2"/>
        <v>3735439.9338000002</v>
      </c>
      <c r="G25" s="34">
        <f t="shared" si="2"/>
        <v>0</v>
      </c>
      <c r="H25" s="34">
        <f t="shared" si="2"/>
        <v>585571447.79309988</v>
      </c>
      <c r="I25" s="34">
        <f t="shared" si="2"/>
        <v>2660656344.5604</v>
      </c>
      <c r="J25" s="89"/>
      <c r="K25" s="125"/>
      <c r="L25" s="125"/>
      <c r="M25" s="90">
        <v>43</v>
      </c>
      <c r="N25" s="31" t="s">
        <v>136</v>
      </c>
      <c r="O25" s="31">
        <v>105079117.8292</v>
      </c>
      <c r="P25" s="31">
        <v>189498.0741</v>
      </c>
      <c r="Q25" s="31">
        <v>0</v>
      </c>
      <c r="R25" s="31">
        <v>33568693.129699998</v>
      </c>
      <c r="S25" s="31">
        <f t="shared" si="1"/>
        <v>138837309.03299999</v>
      </c>
    </row>
    <row r="26" spans="1:19" ht="24.75" customHeight="1" x14ac:dyDescent="0.2">
      <c r="A26" s="109">
        <v>2</v>
      </c>
      <c r="B26" s="109" t="s">
        <v>42</v>
      </c>
      <c r="C26" s="10">
        <v>1</v>
      </c>
      <c r="D26" s="31" t="s">
        <v>137</v>
      </c>
      <c r="E26" s="31">
        <v>129129253.9006</v>
      </c>
      <c r="F26" s="31">
        <v>232869.72169999999</v>
      </c>
      <c r="G26" s="31">
        <v>0</v>
      </c>
      <c r="H26" s="31">
        <v>35153179.974600002</v>
      </c>
      <c r="I26" s="31">
        <f t="shared" ref="I26:I46" si="3">E26+F26+G26+H26</f>
        <v>164515303.59689999</v>
      </c>
      <c r="J26" s="89"/>
      <c r="K26" s="107"/>
      <c r="L26" s="107"/>
      <c r="M26" s="90">
        <v>44</v>
      </c>
      <c r="N26" s="31" t="s">
        <v>138</v>
      </c>
      <c r="O26" s="31">
        <v>123558415.1716</v>
      </c>
      <c r="P26" s="31">
        <v>222823.35639999999</v>
      </c>
      <c r="Q26" s="31">
        <v>0</v>
      </c>
      <c r="R26" s="31">
        <v>37661272.365199998</v>
      </c>
      <c r="S26" s="31">
        <f t="shared" si="1"/>
        <v>161442510.89319998</v>
      </c>
    </row>
    <row r="27" spans="1:19" ht="24.75" customHeight="1" x14ac:dyDescent="0.2">
      <c r="A27" s="125"/>
      <c r="B27" s="125"/>
      <c r="C27" s="10">
        <v>2</v>
      </c>
      <c r="D27" s="31" t="s">
        <v>139</v>
      </c>
      <c r="E27" s="31">
        <v>157750415.8484</v>
      </c>
      <c r="F27" s="31">
        <v>284484.6875</v>
      </c>
      <c r="G27" s="31">
        <v>0</v>
      </c>
      <c r="H27" s="31">
        <v>37114936.157200001</v>
      </c>
      <c r="I27" s="31">
        <f t="shared" si="3"/>
        <v>195149836.69310001</v>
      </c>
      <c r="J27" s="89"/>
      <c r="K27" s="91"/>
      <c r="L27" s="113" t="s">
        <v>140</v>
      </c>
      <c r="M27" s="114"/>
      <c r="N27" s="115"/>
      <c r="O27" s="34">
        <f>2428524288.3649+3274736195.15</f>
        <v>5703260483.5149002</v>
      </c>
      <c r="P27" s="34">
        <f>4379563.5627+5905609.17</f>
        <v>10285172.7327</v>
      </c>
      <c r="Q27" s="34">
        <v>0</v>
      </c>
      <c r="R27" s="34">
        <f>742676623.5025+1004058615.2</f>
        <v>1746735238.7025001</v>
      </c>
      <c r="S27" s="34">
        <f>3175580475.4301+4284700419.52</f>
        <v>7460280894.9500999</v>
      </c>
    </row>
    <row r="28" spans="1:19" ht="24.75" customHeight="1" x14ac:dyDescent="0.2">
      <c r="A28" s="125"/>
      <c r="B28" s="125"/>
      <c r="C28" s="10">
        <v>3</v>
      </c>
      <c r="D28" s="31" t="s">
        <v>141</v>
      </c>
      <c r="E28" s="31">
        <v>134324524.28729999</v>
      </c>
      <c r="F28" s="31">
        <v>242238.7929</v>
      </c>
      <c r="G28" s="31">
        <v>0</v>
      </c>
      <c r="H28" s="31">
        <v>33980305.772200003</v>
      </c>
      <c r="I28" s="31">
        <f t="shared" si="3"/>
        <v>168547068.8524</v>
      </c>
      <c r="J28" s="89"/>
      <c r="K28" s="109">
        <v>20</v>
      </c>
      <c r="L28" s="109" t="s">
        <v>67</v>
      </c>
      <c r="M28" s="90">
        <v>1</v>
      </c>
      <c r="N28" s="31" t="s">
        <v>142</v>
      </c>
      <c r="O28" s="31">
        <v>125553430.7085</v>
      </c>
      <c r="P28" s="31">
        <v>226421.13690000001</v>
      </c>
      <c r="Q28" s="31">
        <v>0</v>
      </c>
      <c r="R28" s="31">
        <v>32988505.5645</v>
      </c>
      <c r="S28" s="31">
        <f t="shared" ref="S28:S61" si="4">O28+P28+Q28+R28</f>
        <v>158768357.40989998</v>
      </c>
    </row>
    <row r="29" spans="1:19" ht="24.75" customHeight="1" x14ac:dyDescent="0.2">
      <c r="A29" s="125"/>
      <c r="B29" s="125"/>
      <c r="C29" s="10">
        <v>4</v>
      </c>
      <c r="D29" s="31" t="s">
        <v>143</v>
      </c>
      <c r="E29" s="31">
        <v>117603056.4392</v>
      </c>
      <c r="F29" s="31">
        <v>212083.55350000001</v>
      </c>
      <c r="G29" s="31">
        <v>0</v>
      </c>
      <c r="H29" s="31">
        <v>31506559.960000001</v>
      </c>
      <c r="I29" s="31">
        <f t="shared" si="3"/>
        <v>149321699.95269999</v>
      </c>
      <c r="J29" s="89"/>
      <c r="K29" s="125"/>
      <c r="L29" s="125"/>
      <c r="M29" s="90">
        <v>2</v>
      </c>
      <c r="N29" s="31" t="s">
        <v>144</v>
      </c>
      <c r="O29" s="31">
        <v>129375449.55840001</v>
      </c>
      <c r="P29" s="31">
        <v>233313.7072</v>
      </c>
      <c r="Q29" s="31">
        <v>0</v>
      </c>
      <c r="R29" s="31">
        <v>35542939.084600002</v>
      </c>
      <c r="S29" s="31">
        <f t="shared" si="4"/>
        <v>165151702.3502</v>
      </c>
    </row>
    <row r="30" spans="1:19" ht="24.75" customHeight="1" x14ac:dyDescent="0.2">
      <c r="A30" s="125"/>
      <c r="B30" s="125"/>
      <c r="C30" s="10">
        <v>5</v>
      </c>
      <c r="D30" s="31" t="s">
        <v>145</v>
      </c>
      <c r="E30" s="31">
        <v>116372438.62109999</v>
      </c>
      <c r="F30" s="31">
        <v>209864.27619999999</v>
      </c>
      <c r="G30" s="31">
        <v>0</v>
      </c>
      <c r="H30" s="31">
        <v>32699025.602299999</v>
      </c>
      <c r="I30" s="31">
        <f t="shared" si="3"/>
        <v>149281328.49959999</v>
      </c>
      <c r="J30" s="89"/>
      <c r="K30" s="125"/>
      <c r="L30" s="125"/>
      <c r="M30" s="90">
        <v>3</v>
      </c>
      <c r="N30" s="31" t="s">
        <v>146</v>
      </c>
      <c r="O30" s="31">
        <v>140748266.68650001</v>
      </c>
      <c r="P30" s="31">
        <v>253823.27170000001</v>
      </c>
      <c r="Q30" s="31">
        <v>0</v>
      </c>
      <c r="R30" s="31">
        <v>37313642.447700001</v>
      </c>
      <c r="S30" s="31">
        <f t="shared" si="4"/>
        <v>178315732.4059</v>
      </c>
    </row>
    <row r="31" spans="1:19" ht="24.75" customHeight="1" x14ac:dyDescent="0.2">
      <c r="A31" s="125"/>
      <c r="B31" s="125"/>
      <c r="C31" s="10">
        <v>6</v>
      </c>
      <c r="D31" s="31" t="s">
        <v>147</v>
      </c>
      <c r="E31" s="31">
        <v>124418906.2561</v>
      </c>
      <c r="F31" s="31">
        <v>224375.15280000001</v>
      </c>
      <c r="G31" s="31">
        <v>0</v>
      </c>
      <c r="H31" s="31">
        <v>34974244.823399998</v>
      </c>
      <c r="I31" s="31">
        <f t="shared" si="3"/>
        <v>159617526.23229998</v>
      </c>
      <c r="J31" s="89"/>
      <c r="K31" s="125"/>
      <c r="L31" s="125"/>
      <c r="M31" s="90">
        <v>4</v>
      </c>
      <c r="N31" s="31" t="s">
        <v>148</v>
      </c>
      <c r="O31" s="31">
        <v>131965497.85519999</v>
      </c>
      <c r="P31" s="31">
        <v>237984.5607</v>
      </c>
      <c r="Q31" s="31">
        <v>0</v>
      </c>
      <c r="R31" s="31">
        <v>36475346.502400003</v>
      </c>
      <c r="S31" s="31">
        <f t="shared" si="4"/>
        <v>168678828.9183</v>
      </c>
    </row>
    <row r="32" spans="1:19" ht="24.75" customHeight="1" x14ac:dyDescent="0.2">
      <c r="A32" s="125"/>
      <c r="B32" s="125"/>
      <c r="C32" s="10">
        <v>7</v>
      </c>
      <c r="D32" s="31" t="s">
        <v>149</v>
      </c>
      <c r="E32" s="31">
        <v>135522019.65700001</v>
      </c>
      <c r="F32" s="31">
        <v>244398.3377</v>
      </c>
      <c r="G32" s="31">
        <v>0</v>
      </c>
      <c r="H32" s="31">
        <v>34345940.089500003</v>
      </c>
      <c r="I32" s="31">
        <f t="shared" si="3"/>
        <v>170112358.08420002</v>
      </c>
      <c r="J32" s="89"/>
      <c r="K32" s="125"/>
      <c r="L32" s="125"/>
      <c r="M32" s="90">
        <v>5</v>
      </c>
      <c r="N32" s="31" t="s">
        <v>150</v>
      </c>
      <c r="O32" s="31">
        <v>123416534.93449999</v>
      </c>
      <c r="P32" s="31">
        <v>222567.49170000001</v>
      </c>
      <c r="Q32" s="31">
        <v>0</v>
      </c>
      <c r="R32" s="31">
        <v>33205099.8167</v>
      </c>
      <c r="S32" s="31">
        <f t="shared" si="4"/>
        <v>156844202.24289998</v>
      </c>
    </row>
    <row r="33" spans="1:20" ht="24.75" customHeight="1" x14ac:dyDescent="0.2">
      <c r="A33" s="125"/>
      <c r="B33" s="125"/>
      <c r="C33" s="10">
        <v>8</v>
      </c>
      <c r="D33" s="31" t="s">
        <v>151</v>
      </c>
      <c r="E33" s="31">
        <v>141767337.71529999</v>
      </c>
      <c r="F33" s="31">
        <v>255661.04879999999</v>
      </c>
      <c r="G33" s="31">
        <v>0</v>
      </c>
      <c r="H33" s="31">
        <v>34298557.829300001</v>
      </c>
      <c r="I33" s="31">
        <f t="shared" si="3"/>
        <v>176321556.5934</v>
      </c>
      <c r="J33" s="89"/>
      <c r="K33" s="125"/>
      <c r="L33" s="125"/>
      <c r="M33" s="90">
        <v>6</v>
      </c>
      <c r="N33" s="31" t="s">
        <v>152</v>
      </c>
      <c r="O33" s="31">
        <v>115441941.2985</v>
      </c>
      <c r="P33" s="31">
        <v>208186.23149999999</v>
      </c>
      <c r="Q33" s="31">
        <v>0</v>
      </c>
      <c r="R33" s="31">
        <v>32135334.636999998</v>
      </c>
      <c r="S33" s="31">
        <f t="shared" si="4"/>
        <v>147785462.167</v>
      </c>
      <c r="T33" s="96"/>
    </row>
    <row r="34" spans="1:20" ht="24.75" customHeight="1" x14ac:dyDescent="0.2">
      <c r="A34" s="125"/>
      <c r="B34" s="125"/>
      <c r="C34" s="10">
        <v>9</v>
      </c>
      <c r="D34" s="31" t="s">
        <v>153</v>
      </c>
      <c r="E34" s="31">
        <v>123259646.5511</v>
      </c>
      <c r="F34" s="31">
        <v>222284.56159999999</v>
      </c>
      <c r="G34" s="31">
        <v>0</v>
      </c>
      <c r="H34" s="31">
        <v>36458985.724699996</v>
      </c>
      <c r="I34" s="31">
        <f t="shared" si="3"/>
        <v>159940916.83739999</v>
      </c>
      <c r="J34" s="89"/>
      <c r="K34" s="125"/>
      <c r="L34" s="125"/>
      <c r="M34" s="90">
        <v>7</v>
      </c>
      <c r="N34" s="31" t="s">
        <v>154</v>
      </c>
      <c r="O34" s="31">
        <v>115819728.794</v>
      </c>
      <c r="P34" s="31">
        <v>208867.52770000001</v>
      </c>
      <c r="Q34" s="31">
        <v>0</v>
      </c>
      <c r="R34" s="31">
        <v>30399533.061299998</v>
      </c>
      <c r="S34" s="31">
        <f t="shared" si="4"/>
        <v>146428129.38300002</v>
      </c>
      <c r="T34" s="97"/>
    </row>
    <row r="35" spans="1:20" ht="24.75" customHeight="1" x14ac:dyDescent="0.2">
      <c r="A35" s="125"/>
      <c r="B35" s="125"/>
      <c r="C35" s="10">
        <v>10</v>
      </c>
      <c r="D35" s="31" t="s">
        <v>155</v>
      </c>
      <c r="E35" s="31">
        <v>110362803.7199</v>
      </c>
      <c r="F35" s="31">
        <v>199026.5925</v>
      </c>
      <c r="G35" s="31">
        <v>0</v>
      </c>
      <c r="H35" s="31">
        <v>30259093.1642</v>
      </c>
      <c r="I35" s="31">
        <f t="shared" si="3"/>
        <v>140820923.47659999</v>
      </c>
      <c r="J35" s="89"/>
      <c r="K35" s="125"/>
      <c r="L35" s="125"/>
      <c r="M35" s="90">
        <v>8</v>
      </c>
      <c r="N35" s="31" t="s">
        <v>156</v>
      </c>
      <c r="O35" s="31">
        <v>124008167.19400001</v>
      </c>
      <c r="P35" s="31">
        <v>223634.43229999999</v>
      </c>
      <c r="Q35" s="31">
        <v>0</v>
      </c>
      <c r="R35" s="31">
        <v>32724964.417300001</v>
      </c>
      <c r="S35" s="31">
        <f t="shared" si="4"/>
        <v>156956766.04360002</v>
      </c>
      <c r="T35" s="98"/>
    </row>
    <row r="36" spans="1:20" ht="24.75" customHeight="1" x14ac:dyDescent="0.2">
      <c r="A36" s="125"/>
      <c r="B36" s="125"/>
      <c r="C36" s="10">
        <v>11</v>
      </c>
      <c r="D36" s="31" t="s">
        <v>157</v>
      </c>
      <c r="E36" s="31">
        <v>112153285.6338</v>
      </c>
      <c r="F36" s="31">
        <v>202255.5202</v>
      </c>
      <c r="G36" s="31">
        <v>0</v>
      </c>
      <c r="H36" s="31">
        <v>31857174.173500001</v>
      </c>
      <c r="I36" s="31">
        <f t="shared" si="3"/>
        <v>144212715.32749999</v>
      </c>
      <c r="J36" s="89"/>
      <c r="K36" s="125"/>
      <c r="L36" s="125"/>
      <c r="M36" s="90">
        <v>9</v>
      </c>
      <c r="N36" s="31" t="s">
        <v>158</v>
      </c>
      <c r="O36" s="31">
        <v>116313764.88869999</v>
      </c>
      <c r="P36" s="31">
        <v>209758.46479999999</v>
      </c>
      <c r="Q36" s="31">
        <v>0</v>
      </c>
      <c r="R36" s="31">
        <v>31271134.454500001</v>
      </c>
      <c r="S36" s="31">
        <f t="shared" si="4"/>
        <v>147794657.808</v>
      </c>
    </row>
    <row r="37" spans="1:20" ht="24.75" customHeight="1" x14ac:dyDescent="0.2">
      <c r="A37" s="125"/>
      <c r="B37" s="125"/>
      <c r="C37" s="10">
        <v>12</v>
      </c>
      <c r="D37" s="31" t="s">
        <v>159</v>
      </c>
      <c r="E37" s="31">
        <v>109805286.67479999</v>
      </c>
      <c r="F37" s="31">
        <v>198021.17480000001</v>
      </c>
      <c r="G37" s="31">
        <v>0</v>
      </c>
      <c r="H37" s="31">
        <v>30143866.473200001</v>
      </c>
      <c r="I37" s="31">
        <f t="shared" si="3"/>
        <v>140147174.32279998</v>
      </c>
      <c r="J37" s="89"/>
      <c r="K37" s="125"/>
      <c r="L37" s="125"/>
      <c r="M37" s="90">
        <v>10</v>
      </c>
      <c r="N37" s="31" t="s">
        <v>160</v>
      </c>
      <c r="O37" s="31">
        <v>140238756.05019999</v>
      </c>
      <c r="P37" s="31">
        <v>252904.42800000001</v>
      </c>
      <c r="Q37" s="31">
        <v>0</v>
      </c>
      <c r="R37" s="31">
        <v>38093164.073299997</v>
      </c>
      <c r="S37" s="31">
        <f t="shared" si="4"/>
        <v>178584824.55149999</v>
      </c>
    </row>
    <row r="38" spans="1:20" ht="24.75" customHeight="1" x14ac:dyDescent="0.2">
      <c r="A38" s="125"/>
      <c r="B38" s="125"/>
      <c r="C38" s="10">
        <v>13</v>
      </c>
      <c r="D38" s="31" t="s">
        <v>161</v>
      </c>
      <c r="E38" s="31">
        <v>127321590.57979999</v>
      </c>
      <c r="F38" s="31">
        <v>229609.8094</v>
      </c>
      <c r="G38" s="31">
        <v>0</v>
      </c>
      <c r="H38" s="31">
        <v>33185183.555599999</v>
      </c>
      <c r="I38" s="31">
        <f t="shared" si="3"/>
        <v>160736383.94479999</v>
      </c>
      <c r="J38" s="89"/>
      <c r="K38" s="125"/>
      <c r="L38" s="125"/>
      <c r="M38" s="90">
        <v>11</v>
      </c>
      <c r="N38" s="31" t="s">
        <v>162</v>
      </c>
      <c r="O38" s="31">
        <v>115741444.389</v>
      </c>
      <c r="P38" s="31">
        <v>208726.35079999999</v>
      </c>
      <c r="Q38" s="31">
        <v>0</v>
      </c>
      <c r="R38" s="31">
        <v>30858988.6076</v>
      </c>
      <c r="S38" s="31">
        <f t="shared" si="4"/>
        <v>146809159.34739998</v>
      </c>
    </row>
    <row r="39" spans="1:20" ht="24.75" customHeight="1" x14ac:dyDescent="0.2">
      <c r="A39" s="125"/>
      <c r="B39" s="125"/>
      <c r="C39" s="10">
        <v>14</v>
      </c>
      <c r="D39" s="31" t="s">
        <v>163</v>
      </c>
      <c r="E39" s="31">
        <v>123430741.6664</v>
      </c>
      <c r="F39" s="31">
        <v>222593.11189999999</v>
      </c>
      <c r="G39" s="31">
        <v>0</v>
      </c>
      <c r="H39" s="31">
        <v>33342858.3664</v>
      </c>
      <c r="I39" s="31">
        <f t="shared" si="3"/>
        <v>156996193.14469999</v>
      </c>
      <c r="J39" s="89"/>
      <c r="K39" s="125"/>
      <c r="L39" s="125"/>
      <c r="M39" s="90">
        <v>12</v>
      </c>
      <c r="N39" s="31" t="s">
        <v>164</v>
      </c>
      <c r="O39" s="31">
        <v>128550773.9851</v>
      </c>
      <c r="P39" s="31">
        <v>231826.4999</v>
      </c>
      <c r="Q39" s="31">
        <v>0</v>
      </c>
      <c r="R39" s="31">
        <v>34461491.601800002</v>
      </c>
      <c r="S39" s="31">
        <f t="shared" si="4"/>
        <v>163244092.08680001</v>
      </c>
    </row>
    <row r="40" spans="1:20" ht="24.75" customHeight="1" x14ac:dyDescent="0.2">
      <c r="A40" s="125"/>
      <c r="B40" s="125"/>
      <c r="C40" s="10">
        <v>15</v>
      </c>
      <c r="D40" s="31" t="s">
        <v>165</v>
      </c>
      <c r="E40" s="31">
        <v>117782626.1124</v>
      </c>
      <c r="F40" s="31">
        <v>212407.3867</v>
      </c>
      <c r="G40" s="31">
        <v>0</v>
      </c>
      <c r="H40" s="31">
        <v>33035925.807799999</v>
      </c>
      <c r="I40" s="31">
        <f t="shared" si="3"/>
        <v>151030959.30689999</v>
      </c>
      <c r="J40" s="89"/>
      <c r="K40" s="125"/>
      <c r="L40" s="125"/>
      <c r="M40" s="90">
        <v>13</v>
      </c>
      <c r="N40" s="31" t="s">
        <v>166</v>
      </c>
      <c r="O40" s="31">
        <v>140091200.76370001</v>
      </c>
      <c r="P40" s="31">
        <v>252638.3291</v>
      </c>
      <c r="Q40" s="31">
        <v>0</v>
      </c>
      <c r="R40" s="31">
        <v>36374486.867299996</v>
      </c>
      <c r="S40" s="31">
        <f t="shared" si="4"/>
        <v>176718325.96010002</v>
      </c>
    </row>
    <row r="41" spans="1:20" ht="24.75" customHeight="1" x14ac:dyDescent="0.2">
      <c r="A41" s="125"/>
      <c r="B41" s="125"/>
      <c r="C41" s="10">
        <v>16</v>
      </c>
      <c r="D41" s="31" t="s">
        <v>167</v>
      </c>
      <c r="E41" s="31">
        <v>109729236.3488</v>
      </c>
      <c r="F41" s="31">
        <v>197884.02679999999</v>
      </c>
      <c r="G41" s="31">
        <v>0</v>
      </c>
      <c r="H41" s="31">
        <v>31429790.539999999</v>
      </c>
      <c r="I41" s="31">
        <f t="shared" si="3"/>
        <v>141356910.9156</v>
      </c>
      <c r="J41" s="89"/>
      <c r="K41" s="125"/>
      <c r="L41" s="125"/>
      <c r="M41" s="90">
        <v>14</v>
      </c>
      <c r="N41" s="31" t="s">
        <v>168</v>
      </c>
      <c r="O41" s="31">
        <v>139763638.63749999</v>
      </c>
      <c r="P41" s="31">
        <v>252047.60860000001</v>
      </c>
      <c r="Q41" s="31">
        <v>0</v>
      </c>
      <c r="R41" s="31">
        <v>38517645.271300003</v>
      </c>
      <c r="S41" s="31">
        <f t="shared" si="4"/>
        <v>178533331.51739997</v>
      </c>
    </row>
    <row r="42" spans="1:20" ht="24.75" customHeight="1" x14ac:dyDescent="0.2">
      <c r="A42" s="125"/>
      <c r="B42" s="125"/>
      <c r="C42" s="10">
        <v>17</v>
      </c>
      <c r="D42" s="31" t="s">
        <v>169</v>
      </c>
      <c r="E42" s="31">
        <v>104281949.47040001</v>
      </c>
      <c r="F42" s="31">
        <v>188060.47289999999</v>
      </c>
      <c r="G42" s="31">
        <v>0</v>
      </c>
      <c r="H42" s="31">
        <v>28656948.745299999</v>
      </c>
      <c r="I42" s="31">
        <f t="shared" si="3"/>
        <v>133126958.6886</v>
      </c>
      <c r="J42" s="89"/>
      <c r="K42" s="125"/>
      <c r="L42" s="125"/>
      <c r="M42" s="90">
        <v>15</v>
      </c>
      <c r="N42" s="31" t="s">
        <v>170</v>
      </c>
      <c r="O42" s="31">
        <v>122049351.07600001</v>
      </c>
      <c r="P42" s="31">
        <v>220101.9333</v>
      </c>
      <c r="Q42" s="31">
        <v>0</v>
      </c>
      <c r="R42" s="31">
        <v>34467441.594700001</v>
      </c>
      <c r="S42" s="31">
        <f t="shared" si="4"/>
        <v>156736894.604</v>
      </c>
    </row>
    <row r="43" spans="1:20" ht="24.75" customHeight="1" x14ac:dyDescent="0.2">
      <c r="A43" s="125"/>
      <c r="B43" s="125"/>
      <c r="C43" s="10">
        <v>18</v>
      </c>
      <c r="D43" s="31" t="s">
        <v>171</v>
      </c>
      <c r="E43" s="31">
        <v>118134281.1452</v>
      </c>
      <c r="F43" s="31">
        <v>213041.55600000001</v>
      </c>
      <c r="G43" s="31">
        <v>0</v>
      </c>
      <c r="H43" s="31">
        <v>32890586.348099999</v>
      </c>
      <c r="I43" s="31">
        <f t="shared" si="3"/>
        <v>151237909.04929999</v>
      </c>
      <c r="J43" s="89"/>
      <c r="K43" s="125"/>
      <c r="L43" s="125"/>
      <c r="M43" s="90">
        <v>16</v>
      </c>
      <c r="N43" s="31" t="s">
        <v>172</v>
      </c>
      <c r="O43" s="31">
        <v>137497784.5688</v>
      </c>
      <c r="P43" s="31">
        <v>247961.402</v>
      </c>
      <c r="Q43" s="31">
        <v>0</v>
      </c>
      <c r="R43" s="31">
        <v>34467078.790200002</v>
      </c>
      <c r="S43" s="31">
        <f t="shared" si="4"/>
        <v>172212824.76100001</v>
      </c>
    </row>
    <row r="44" spans="1:20" ht="24.75" customHeight="1" x14ac:dyDescent="0.2">
      <c r="A44" s="125"/>
      <c r="B44" s="125"/>
      <c r="C44" s="10">
        <v>19</v>
      </c>
      <c r="D44" s="31" t="s">
        <v>173</v>
      </c>
      <c r="E44" s="31">
        <v>148697735.1715</v>
      </c>
      <c r="F44" s="31">
        <v>268159.22159999999</v>
      </c>
      <c r="G44" s="31">
        <v>0</v>
      </c>
      <c r="H44" s="31">
        <v>36056272.793300003</v>
      </c>
      <c r="I44" s="31">
        <f t="shared" si="3"/>
        <v>185022167.1864</v>
      </c>
      <c r="J44" s="89"/>
      <c r="K44" s="125"/>
      <c r="L44" s="125"/>
      <c r="M44" s="90">
        <v>17</v>
      </c>
      <c r="N44" s="31" t="s">
        <v>174</v>
      </c>
      <c r="O44" s="31">
        <v>141937062.33019999</v>
      </c>
      <c r="P44" s="31">
        <v>255967.12760000001</v>
      </c>
      <c r="Q44" s="31">
        <v>0</v>
      </c>
      <c r="R44" s="31">
        <v>36871456.392899998</v>
      </c>
      <c r="S44" s="31">
        <f t="shared" si="4"/>
        <v>179064485.85069999</v>
      </c>
    </row>
    <row r="45" spans="1:20" ht="24.75" customHeight="1" x14ac:dyDescent="0.2">
      <c r="A45" s="125"/>
      <c r="B45" s="125"/>
      <c r="C45" s="10">
        <v>20</v>
      </c>
      <c r="D45" s="31" t="s">
        <v>175</v>
      </c>
      <c r="E45" s="31">
        <v>127401373.7966</v>
      </c>
      <c r="F45" s="31">
        <v>229753.68919999999</v>
      </c>
      <c r="G45" s="31">
        <v>0</v>
      </c>
      <c r="H45" s="31">
        <v>25850075.893800002</v>
      </c>
      <c r="I45" s="31">
        <f t="shared" si="3"/>
        <v>153481203.37959999</v>
      </c>
      <c r="J45" s="89"/>
      <c r="K45" s="125"/>
      <c r="L45" s="125"/>
      <c r="M45" s="90">
        <v>18</v>
      </c>
      <c r="N45" s="31" t="s">
        <v>176</v>
      </c>
      <c r="O45" s="31">
        <v>135872791.99970001</v>
      </c>
      <c r="P45" s="31">
        <v>245030.91519999999</v>
      </c>
      <c r="Q45" s="31">
        <v>0</v>
      </c>
      <c r="R45" s="31">
        <v>35530313.490000002</v>
      </c>
      <c r="S45" s="31">
        <f t="shared" si="4"/>
        <v>171648136.40490001</v>
      </c>
    </row>
    <row r="46" spans="1:20" ht="24.75" customHeight="1" x14ac:dyDescent="0.2">
      <c r="A46" s="107"/>
      <c r="B46" s="125"/>
      <c r="C46" s="92">
        <v>21</v>
      </c>
      <c r="D46" s="31" t="s">
        <v>177</v>
      </c>
      <c r="E46" s="31">
        <v>123461543.11499999</v>
      </c>
      <c r="F46" s="31">
        <v>222648.6588</v>
      </c>
      <c r="G46" s="31">
        <v>0</v>
      </c>
      <c r="H46" s="31">
        <v>36194864.090499997</v>
      </c>
      <c r="I46" s="31">
        <f t="shared" si="3"/>
        <v>159879055.86430001</v>
      </c>
      <c r="J46" s="89"/>
      <c r="K46" s="125"/>
      <c r="L46" s="125"/>
      <c r="M46" s="90">
        <v>19</v>
      </c>
      <c r="N46" s="31" t="s">
        <v>178</v>
      </c>
      <c r="O46" s="31">
        <v>149000014.0711</v>
      </c>
      <c r="P46" s="31">
        <v>268704.3468</v>
      </c>
      <c r="Q46" s="31">
        <v>0</v>
      </c>
      <c r="R46" s="31">
        <v>39981053.271399997</v>
      </c>
      <c r="S46" s="31">
        <f t="shared" si="4"/>
        <v>189249771.6893</v>
      </c>
    </row>
    <row r="47" spans="1:20" ht="24.75" customHeight="1" x14ac:dyDescent="0.2">
      <c r="A47" s="10"/>
      <c r="B47" s="113" t="s">
        <v>179</v>
      </c>
      <c r="C47" s="114"/>
      <c r="D47" s="115"/>
      <c r="E47" s="34">
        <f t="shared" ref="E47:I47" si="5">SUM(E26:E46)</f>
        <v>2612710052.7106996</v>
      </c>
      <c r="F47" s="34">
        <f t="shared" si="5"/>
        <v>4711721.3535000002</v>
      </c>
      <c r="G47" s="34">
        <f t="shared" si="5"/>
        <v>0</v>
      </c>
      <c r="H47" s="34">
        <f t="shared" si="5"/>
        <v>693434375.88489997</v>
      </c>
      <c r="I47" s="34">
        <f t="shared" si="5"/>
        <v>3310856149.9490995</v>
      </c>
      <c r="J47" s="89"/>
      <c r="K47" s="125"/>
      <c r="L47" s="125"/>
      <c r="M47" s="90">
        <v>20</v>
      </c>
      <c r="N47" s="31" t="s">
        <v>180</v>
      </c>
      <c r="O47" s="31">
        <v>118652062.51890001</v>
      </c>
      <c r="P47" s="31">
        <v>213975.315</v>
      </c>
      <c r="Q47" s="31">
        <v>0</v>
      </c>
      <c r="R47" s="31">
        <v>33138198.677499998</v>
      </c>
      <c r="S47" s="31">
        <f t="shared" si="4"/>
        <v>152004236.51140001</v>
      </c>
    </row>
    <row r="48" spans="1:20" ht="24.75" customHeight="1" x14ac:dyDescent="0.2">
      <c r="A48" s="109">
        <v>3</v>
      </c>
      <c r="B48" s="109" t="s">
        <v>43</v>
      </c>
      <c r="C48" s="93">
        <v>1</v>
      </c>
      <c r="D48" s="31" t="s">
        <v>181</v>
      </c>
      <c r="E48" s="31">
        <v>118552268.0036</v>
      </c>
      <c r="F48" s="31">
        <v>213795.34710000001</v>
      </c>
      <c r="G48" s="31">
        <v>0</v>
      </c>
      <c r="H48" s="31">
        <v>32371399.905400001</v>
      </c>
      <c r="I48" s="31">
        <f t="shared" ref="I48:I78" si="6">E48+F48+G48+H48</f>
        <v>151137463.2561</v>
      </c>
      <c r="J48" s="89"/>
      <c r="K48" s="125"/>
      <c r="L48" s="125"/>
      <c r="M48" s="90">
        <v>21</v>
      </c>
      <c r="N48" s="31" t="s">
        <v>67</v>
      </c>
      <c r="O48" s="31">
        <v>163415248.39430001</v>
      </c>
      <c r="P48" s="31">
        <v>294700.55989999999</v>
      </c>
      <c r="Q48" s="31">
        <v>0</v>
      </c>
      <c r="R48" s="31">
        <v>45257681.086099997</v>
      </c>
      <c r="S48" s="31">
        <f t="shared" si="4"/>
        <v>208967630.04030001</v>
      </c>
    </row>
    <row r="49" spans="1:19" ht="24.75" customHeight="1" x14ac:dyDescent="0.2">
      <c r="A49" s="125"/>
      <c r="B49" s="125"/>
      <c r="C49" s="10">
        <v>2</v>
      </c>
      <c r="D49" s="31" t="s">
        <v>182</v>
      </c>
      <c r="E49" s="31">
        <v>92565430.6039</v>
      </c>
      <c r="F49" s="31">
        <v>166931.08199999999</v>
      </c>
      <c r="G49" s="31">
        <v>0</v>
      </c>
      <c r="H49" s="31">
        <v>26671959.793200001</v>
      </c>
      <c r="I49" s="31">
        <f t="shared" si="6"/>
        <v>119404321.4791</v>
      </c>
      <c r="J49" s="89"/>
      <c r="K49" s="125"/>
      <c r="L49" s="125"/>
      <c r="M49" s="90">
        <v>22</v>
      </c>
      <c r="N49" s="31" t="s">
        <v>183</v>
      </c>
      <c r="O49" s="31">
        <v>114985992.69</v>
      </c>
      <c r="P49" s="31">
        <v>207363.98079999999</v>
      </c>
      <c r="Q49" s="31">
        <v>0</v>
      </c>
      <c r="R49" s="31">
        <v>30681794.9177</v>
      </c>
      <c r="S49" s="31">
        <f t="shared" si="4"/>
        <v>145875151.58849999</v>
      </c>
    </row>
    <row r="50" spans="1:19" ht="24.75" customHeight="1" x14ac:dyDescent="0.2">
      <c r="A50" s="125"/>
      <c r="B50" s="125"/>
      <c r="C50" s="10">
        <v>3</v>
      </c>
      <c r="D50" s="31" t="s">
        <v>184</v>
      </c>
      <c r="E50" s="31">
        <v>122212591.8506</v>
      </c>
      <c r="F50" s="31">
        <v>220396.3192</v>
      </c>
      <c r="G50" s="31">
        <v>0</v>
      </c>
      <c r="H50" s="31">
        <v>34799795.162199996</v>
      </c>
      <c r="I50" s="31">
        <f t="shared" si="6"/>
        <v>157232783.33199999</v>
      </c>
      <c r="J50" s="89"/>
      <c r="K50" s="125"/>
      <c r="L50" s="125"/>
      <c r="M50" s="90">
        <v>23</v>
      </c>
      <c r="N50" s="31" t="s">
        <v>185</v>
      </c>
      <c r="O50" s="31">
        <v>108631281.6945</v>
      </c>
      <c r="P50" s="31">
        <v>195903.9921</v>
      </c>
      <c r="Q50" s="31">
        <v>0</v>
      </c>
      <c r="R50" s="31">
        <v>29352914.805</v>
      </c>
      <c r="S50" s="31">
        <f t="shared" si="4"/>
        <v>138180100.49160001</v>
      </c>
    </row>
    <row r="51" spans="1:19" ht="24.75" customHeight="1" x14ac:dyDescent="0.2">
      <c r="A51" s="125"/>
      <c r="B51" s="125"/>
      <c r="C51" s="10">
        <v>4</v>
      </c>
      <c r="D51" s="31" t="s">
        <v>186</v>
      </c>
      <c r="E51" s="31">
        <v>93689832.949100003</v>
      </c>
      <c r="F51" s="31">
        <v>168958.81200000001</v>
      </c>
      <c r="G51" s="31">
        <v>0</v>
      </c>
      <c r="H51" s="31">
        <v>27691585.399</v>
      </c>
      <c r="I51" s="31">
        <f t="shared" si="6"/>
        <v>121550377.16010001</v>
      </c>
      <c r="J51" s="89"/>
      <c r="K51" s="125"/>
      <c r="L51" s="125"/>
      <c r="M51" s="90">
        <v>24</v>
      </c>
      <c r="N51" s="31" t="s">
        <v>187</v>
      </c>
      <c r="O51" s="31">
        <v>132148325.91949999</v>
      </c>
      <c r="P51" s="31">
        <v>238314.27009999999</v>
      </c>
      <c r="Q51" s="31">
        <v>0</v>
      </c>
      <c r="R51" s="31">
        <v>36747667.517099999</v>
      </c>
      <c r="S51" s="31">
        <f t="shared" si="4"/>
        <v>169134307.7067</v>
      </c>
    </row>
    <row r="52" spans="1:19" ht="24.75" customHeight="1" x14ac:dyDescent="0.2">
      <c r="A52" s="125"/>
      <c r="B52" s="125"/>
      <c r="C52" s="10">
        <v>5</v>
      </c>
      <c r="D52" s="31" t="s">
        <v>188</v>
      </c>
      <c r="E52" s="31">
        <v>125903751.1199</v>
      </c>
      <c r="F52" s="31">
        <v>227052.89939999999</v>
      </c>
      <c r="G52" s="31">
        <v>0</v>
      </c>
      <c r="H52" s="31">
        <v>36259067.191699997</v>
      </c>
      <c r="I52" s="31">
        <f t="shared" si="6"/>
        <v>162389871.211</v>
      </c>
      <c r="J52" s="89"/>
      <c r="K52" s="125"/>
      <c r="L52" s="125"/>
      <c r="M52" s="90">
        <v>25</v>
      </c>
      <c r="N52" s="31" t="s">
        <v>189</v>
      </c>
      <c r="O52" s="31">
        <v>131503453.0492</v>
      </c>
      <c r="P52" s="31">
        <v>237151.3162</v>
      </c>
      <c r="Q52" s="31">
        <v>0</v>
      </c>
      <c r="R52" s="31">
        <v>35422850.814099997</v>
      </c>
      <c r="S52" s="31">
        <f t="shared" si="4"/>
        <v>167163455.17949998</v>
      </c>
    </row>
    <row r="53" spans="1:19" ht="24.75" customHeight="1" x14ac:dyDescent="0.2">
      <c r="A53" s="125"/>
      <c r="B53" s="125"/>
      <c r="C53" s="10">
        <v>6</v>
      </c>
      <c r="D53" s="31" t="s">
        <v>190</v>
      </c>
      <c r="E53" s="31">
        <v>109739301.7771</v>
      </c>
      <c r="F53" s="31">
        <v>197902.17860000001</v>
      </c>
      <c r="G53" s="31">
        <v>0</v>
      </c>
      <c r="H53" s="31">
        <v>29928129.666499998</v>
      </c>
      <c r="I53" s="31">
        <f t="shared" si="6"/>
        <v>139865333.62219998</v>
      </c>
      <c r="J53" s="89"/>
      <c r="K53" s="125"/>
      <c r="L53" s="125"/>
      <c r="M53" s="90">
        <v>26</v>
      </c>
      <c r="N53" s="31" t="s">
        <v>191</v>
      </c>
      <c r="O53" s="31">
        <v>124740475.5953</v>
      </c>
      <c r="P53" s="31">
        <v>224955.0661</v>
      </c>
      <c r="Q53" s="31">
        <v>0</v>
      </c>
      <c r="R53" s="31">
        <v>34990823.283699997</v>
      </c>
      <c r="S53" s="31">
        <f t="shared" si="4"/>
        <v>159956253.94510001</v>
      </c>
    </row>
    <row r="54" spans="1:19" ht="24.75" customHeight="1" x14ac:dyDescent="0.2">
      <c r="A54" s="125"/>
      <c r="B54" s="125"/>
      <c r="C54" s="10">
        <v>7</v>
      </c>
      <c r="D54" s="31" t="s">
        <v>192</v>
      </c>
      <c r="E54" s="31">
        <v>124463480.95630001</v>
      </c>
      <c r="F54" s="31">
        <v>224455.53820000001</v>
      </c>
      <c r="G54" s="31">
        <v>0</v>
      </c>
      <c r="H54" s="31">
        <v>34562303.3741</v>
      </c>
      <c r="I54" s="31">
        <f t="shared" si="6"/>
        <v>159250239.86860001</v>
      </c>
      <c r="J54" s="89"/>
      <c r="K54" s="125"/>
      <c r="L54" s="125"/>
      <c r="M54" s="90">
        <v>27</v>
      </c>
      <c r="N54" s="31" t="s">
        <v>193</v>
      </c>
      <c r="O54" s="31">
        <v>127360309.1375</v>
      </c>
      <c r="P54" s="31">
        <v>229679.63380000001</v>
      </c>
      <c r="Q54" s="31">
        <v>0</v>
      </c>
      <c r="R54" s="31">
        <v>34712769.958800003</v>
      </c>
      <c r="S54" s="31">
        <f t="shared" si="4"/>
        <v>162302758.73010001</v>
      </c>
    </row>
    <row r="55" spans="1:19" ht="24.75" customHeight="1" x14ac:dyDescent="0.2">
      <c r="A55" s="125"/>
      <c r="B55" s="125"/>
      <c r="C55" s="10">
        <v>8</v>
      </c>
      <c r="D55" s="31" t="s">
        <v>194</v>
      </c>
      <c r="E55" s="31">
        <v>99726246.908899993</v>
      </c>
      <c r="F55" s="31">
        <v>179844.7886</v>
      </c>
      <c r="G55" s="31">
        <v>0</v>
      </c>
      <c r="H55" s="31">
        <v>27748545.6965</v>
      </c>
      <c r="I55" s="31">
        <f t="shared" si="6"/>
        <v>127654637.39399999</v>
      </c>
      <c r="J55" s="89"/>
      <c r="K55" s="125"/>
      <c r="L55" s="125"/>
      <c r="M55" s="90">
        <v>28</v>
      </c>
      <c r="N55" s="31" t="s">
        <v>195</v>
      </c>
      <c r="O55" s="31">
        <v>107277445.46799999</v>
      </c>
      <c r="P55" s="31">
        <v>193462.50459999999</v>
      </c>
      <c r="Q55" s="31">
        <v>0</v>
      </c>
      <c r="R55" s="31">
        <v>30518097.553199999</v>
      </c>
      <c r="S55" s="31">
        <f t="shared" si="4"/>
        <v>137989005.52579999</v>
      </c>
    </row>
    <row r="56" spans="1:19" ht="24.75" customHeight="1" x14ac:dyDescent="0.2">
      <c r="A56" s="125"/>
      <c r="B56" s="125"/>
      <c r="C56" s="10">
        <v>9</v>
      </c>
      <c r="D56" s="31" t="s">
        <v>196</v>
      </c>
      <c r="E56" s="31">
        <v>115735760.1393</v>
      </c>
      <c r="F56" s="31">
        <v>208716.0999</v>
      </c>
      <c r="G56" s="31">
        <v>0</v>
      </c>
      <c r="H56" s="31">
        <v>32227076.298099998</v>
      </c>
      <c r="I56" s="31">
        <f t="shared" si="6"/>
        <v>148171552.53730002</v>
      </c>
      <c r="J56" s="89"/>
      <c r="K56" s="125"/>
      <c r="L56" s="125"/>
      <c r="M56" s="90">
        <v>29</v>
      </c>
      <c r="N56" s="31" t="s">
        <v>197</v>
      </c>
      <c r="O56" s="31">
        <v>128364250.6759</v>
      </c>
      <c r="P56" s="31">
        <v>231490.12659999999</v>
      </c>
      <c r="Q56" s="31">
        <v>0</v>
      </c>
      <c r="R56" s="31">
        <v>34609733.497100003</v>
      </c>
      <c r="S56" s="31">
        <f t="shared" si="4"/>
        <v>163205474.29960001</v>
      </c>
    </row>
    <row r="57" spans="1:19" ht="24.75" customHeight="1" x14ac:dyDescent="0.2">
      <c r="A57" s="125"/>
      <c r="B57" s="125"/>
      <c r="C57" s="10">
        <v>10</v>
      </c>
      <c r="D57" s="31" t="s">
        <v>198</v>
      </c>
      <c r="E57" s="31">
        <v>125915149.0609</v>
      </c>
      <c r="F57" s="31">
        <v>227073.45420000001</v>
      </c>
      <c r="G57" s="31">
        <v>0</v>
      </c>
      <c r="H57" s="31">
        <v>36039352.821199998</v>
      </c>
      <c r="I57" s="31">
        <f t="shared" si="6"/>
        <v>162181575.33630002</v>
      </c>
      <c r="J57" s="89"/>
      <c r="K57" s="125"/>
      <c r="L57" s="125"/>
      <c r="M57" s="90">
        <v>30</v>
      </c>
      <c r="N57" s="31" t="s">
        <v>199</v>
      </c>
      <c r="O57" s="31">
        <v>115792280.24420001</v>
      </c>
      <c r="P57" s="31">
        <v>208818.02739999999</v>
      </c>
      <c r="Q57" s="31">
        <v>0</v>
      </c>
      <c r="R57" s="31">
        <v>33305814.329999998</v>
      </c>
      <c r="S57" s="31">
        <f t="shared" si="4"/>
        <v>149306912.60159999</v>
      </c>
    </row>
    <row r="58" spans="1:19" ht="24.75" customHeight="1" x14ac:dyDescent="0.2">
      <c r="A58" s="125"/>
      <c r="B58" s="125"/>
      <c r="C58" s="10">
        <v>11</v>
      </c>
      <c r="D58" s="31" t="s">
        <v>200</v>
      </c>
      <c r="E58" s="31">
        <v>96907785.392800003</v>
      </c>
      <c r="F58" s="31">
        <v>174762.01819999999</v>
      </c>
      <c r="G58" s="31">
        <v>0</v>
      </c>
      <c r="H58" s="31">
        <v>27571424.567600001</v>
      </c>
      <c r="I58" s="31">
        <f t="shared" si="6"/>
        <v>124653971.9786</v>
      </c>
      <c r="J58" s="89"/>
      <c r="K58" s="125"/>
      <c r="L58" s="125"/>
      <c r="M58" s="90">
        <v>31</v>
      </c>
      <c r="N58" s="31" t="s">
        <v>201</v>
      </c>
      <c r="O58" s="31">
        <v>119970952.8265</v>
      </c>
      <c r="P58" s="31">
        <v>216353.78159999999</v>
      </c>
      <c r="Q58" s="31">
        <v>0</v>
      </c>
      <c r="R58" s="31">
        <v>32021921.968199998</v>
      </c>
      <c r="S58" s="31">
        <f t="shared" si="4"/>
        <v>152209228.5763</v>
      </c>
    </row>
    <row r="59" spans="1:19" ht="24.75" customHeight="1" x14ac:dyDescent="0.2">
      <c r="A59" s="125"/>
      <c r="B59" s="125"/>
      <c r="C59" s="10">
        <v>12</v>
      </c>
      <c r="D59" s="31" t="s">
        <v>202</v>
      </c>
      <c r="E59" s="31">
        <v>114624496.4164</v>
      </c>
      <c r="F59" s="31">
        <v>206712.06390000001</v>
      </c>
      <c r="G59" s="31">
        <v>0</v>
      </c>
      <c r="H59" s="31">
        <v>31849977.360399999</v>
      </c>
      <c r="I59" s="31">
        <f t="shared" si="6"/>
        <v>146681185.8407</v>
      </c>
      <c r="J59" s="89"/>
      <c r="K59" s="125"/>
      <c r="L59" s="125"/>
      <c r="M59" s="90">
        <v>32</v>
      </c>
      <c r="N59" s="31" t="s">
        <v>203</v>
      </c>
      <c r="O59" s="31">
        <v>128726369.56290001</v>
      </c>
      <c r="P59" s="31">
        <v>232143.16630000001</v>
      </c>
      <c r="Q59" s="31">
        <v>0</v>
      </c>
      <c r="R59" s="31">
        <v>35485180.617399998</v>
      </c>
      <c r="S59" s="31">
        <f t="shared" si="4"/>
        <v>164443693.3466</v>
      </c>
    </row>
    <row r="60" spans="1:19" ht="24.75" customHeight="1" x14ac:dyDescent="0.2">
      <c r="A60" s="125"/>
      <c r="B60" s="125"/>
      <c r="C60" s="10">
        <v>13</v>
      </c>
      <c r="D60" s="31" t="s">
        <v>204</v>
      </c>
      <c r="E60" s="31">
        <v>114656814.00399999</v>
      </c>
      <c r="F60" s="31">
        <v>206770.345</v>
      </c>
      <c r="G60" s="31">
        <v>0</v>
      </c>
      <c r="H60" s="31">
        <v>31858612.1061</v>
      </c>
      <c r="I60" s="31">
        <f t="shared" si="6"/>
        <v>146722196.4551</v>
      </c>
      <c r="J60" s="89"/>
      <c r="K60" s="125"/>
      <c r="L60" s="125"/>
      <c r="M60" s="90">
        <v>33</v>
      </c>
      <c r="N60" s="31" t="s">
        <v>205</v>
      </c>
      <c r="O60" s="31">
        <v>124760100.963</v>
      </c>
      <c r="P60" s="31">
        <v>224990.45819999999</v>
      </c>
      <c r="Q60" s="31">
        <v>0</v>
      </c>
      <c r="R60" s="31">
        <v>32111679.787300002</v>
      </c>
      <c r="S60" s="31">
        <f t="shared" si="4"/>
        <v>157096771.2085</v>
      </c>
    </row>
    <row r="61" spans="1:19" ht="24.75" customHeight="1" x14ac:dyDescent="0.2">
      <c r="A61" s="125"/>
      <c r="B61" s="125"/>
      <c r="C61" s="10">
        <v>14</v>
      </c>
      <c r="D61" s="31" t="s">
        <v>206</v>
      </c>
      <c r="E61" s="31">
        <v>118251447.20810001</v>
      </c>
      <c r="F61" s="31">
        <v>213252.85149999999</v>
      </c>
      <c r="G61" s="31">
        <v>0</v>
      </c>
      <c r="H61" s="31">
        <v>32660700.168099999</v>
      </c>
      <c r="I61" s="31">
        <f t="shared" si="6"/>
        <v>151125400.2277</v>
      </c>
      <c r="J61" s="89"/>
      <c r="K61" s="107"/>
      <c r="L61" s="107"/>
      <c r="M61" s="90">
        <v>34</v>
      </c>
      <c r="N61" s="31" t="s">
        <v>207</v>
      </c>
      <c r="O61" s="31">
        <v>122275135.2278</v>
      </c>
      <c r="P61" s="31">
        <v>220509.10889999999</v>
      </c>
      <c r="Q61" s="31">
        <v>0</v>
      </c>
      <c r="R61" s="31">
        <v>33378302.657699998</v>
      </c>
      <c r="S61" s="31">
        <f t="shared" si="4"/>
        <v>155873946.99439999</v>
      </c>
    </row>
    <row r="62" spans="1:19" ht="24.75" customHeight="1" x14ac:dyDescent="0.2">
      <c r="A62" s="125"/>
      <c r="B62" s="125"/>
      <c r="C62" s="10">
        <v>15</v>
      </c>
      <c r="D62" s="31" t="s">
        <v>208</v>
      </c>
      <c r="E62" s="31">
        <v>108034285.53399999</v>
      </c>
      <c r="F62" s="31">
        <v>194827.37839999999</v>
      </c>
      <c r="G62" s="31">
        <v>0</v>
      </c>
      <c r="H62" s="31">
        <v>29476655.818</v>
      </c>
      <c r="I62" s="31">
        <f t="shared" si="6"/>
        <v>137705768.7304</v>
      </c>
      <c r="J62" s="89"/>
      <c r="K62" s="10"/>
      <c r="L62" s="113" t="s">
        <v>209</v>
      </c>
      <c r="M62" s="114"/>
      <c r="N62" s="115"/>
      <c r="O62" s="34">
        <f t="shared" ref="O62:S62" si="7">SUM(O28:O61)</f>
        <v>4341989283.7571001</v>
      </c>
      <c r="P62" s="34">
        <f t="shared" si="7"/>
        <v>7830277.0734000029</v>
      </c>
      <c r="Q62" s="34">
        <f t="shared" si="7"/>
        <v>0</v>
      </c>
      <c r="R62" s="34">
        <f t="shared" si="7"/>
        <v>1173415051.4174001</v>
      </c>
      <c r="S62" s="34">
        <f t="shared" si="7"/>
        <v>5523234612.2478991</v>
      </c>
    </row>
    <row r="63" spans="1:19" ht="24.75" customHeight="1" x14ac:dyDescent="0.2">
      <c r="A63" s="125"/>
      <c r="B63" s="125"/>
      <c r="C63" s="10">
        <v>16</v>
      </c>
      <c r="D63" s="31" t="s">
        <v>210</v>
      </c>
      <c r="E63" s="31">
        <v>110308447.8433</v>
      </c>
      <c r="F63" s="31">
        <v>198928.56789999999</v>
      </c>
      <c r="G63" s="31">
        <v>0</v>
      </c>
      <c r="H63" s="31">
        <v>31496533.272300001</v>
      </c>
      <c r="I63" s="31">
        <f t="shared" si="6"/>
        <v>142003909.68349999</v>
      </c>
      <c r="J63" s="89"/>
      <c r="K63" s="109">
        <v>21</v>
      </c>
      <c r="L63" s="109" t="s">
        <v>68</v>
      </c>
      <c r="M63" s="90">
        <v>1</v>
      </c>
      <c r="N63" s="31" t="s">
        <v>211</v>
      </c>
      <c r="O63" s="31">
        <v>97901279.667500004</v>
      </c>
      <c r="P63" s="31">
        <v>176553.67060000001</v>
      </c>
      <c r="Q63" s="31">
        <v>0</v>
      </c>
      <c r="R63" s="31">
        <v>27107796.843600001</v>
      </c>
      <c r="S63" s="31">
        <f t="shared" ref="S63:S83" si="8">O63+P63+Q63+R63</f>
        <v>125185630.18170001</v>
      </c>
    </row>
    <row r="64" spans="1:19" ht="24.75" customHeight="1" x14ac:dyDescent="0.2">
      <c r="A64" s="125"/>
      <c r="B64" s="125"/>
      <c r="C64" s="10">
        <v>17</v>
      </c>
      <c r="D64" s="31" t="s">
        <v>212</v>
      </c>
      <c r="E64" s="31">
        <v>102966379.0289</v>
      </c>
      <c r="F64" s="31">
        <v>185687.9933</v>
      </c>
      <c r="G64" s="31">
        <v>0</v>
      </c>
      <c r="H64" s="31">
        <v>29826109.0572</v>
      </c>
      <c r="I64" s="31">
        <f t="shared" si="6"/>
        <v>132978176.0794</v>
      </c>
      <c r="J64" s="89"/>
      <c r="K64" s="125"/>
      <c r="L64" s="125"/>
      <c r="M64" s="90">
        <v>2</v>
      </c>
      <c r="N64" s="31" t="s">
        <v>213</v>
      </c>
      <c r="O64" s="31">
        <v>159966814.13909999</v>
      </c>
      <c r="P64" s="31">
        <v>288481.70630000002</v>
      </c>
      <c r="Q64" s="31">
        <v>0</v>
      </c>
      <c r="R64" s="31">
        <v>35674117.662100002</v>
      </c>
      <c r="S64" s="31">
        <f t="shared" si="8"/>
        <v>195929413.50749999</v>
      </c>
    </row>
    <row r="65" spans="1:19" ht="24.75" customHeight="1" x14ac:dyDescent="0.2">
      <c r="A65" s="125"/>
      <c r="B65" s="125"/>
      <c r="C65" s="10">
        <v>18</v>
      </c>
      <c r="D65" s="31" t="s">
        <v>214</v>
      </c>
      <c r="E65" s="31">
        <v>127925902.83759999</v>
      </c>
      <c r="F65" s="31">
        <v>230699.61679999999</v>
      </c>
      <c r="G65" s="31">
        <v>0</v>
      </c>
      <c r="H65" s="31">
        <v>35197356.270599999</v>
      </c>
      <c r="I65" s="31">
        <f t="shared" si="6"/>
        <v>163353958.72499999</v>
      </c>
      <c r="J65" s="89"/>
      <c r="K65" s="125"/>
      <c r="L65" s="125"/>
      <c r="M65" s="90">
        <v>3</v>
      </c>
      <c r="N65" s="31" t="s">
        <v>215</v>
      </c>
      <c r="O65" s="31">
        <v>134738728.52590001</v>
      </c>
      <c r="P65" s="31">
        <v>242985.76250000001</v>
      </c>
      <c r="Q65" s="31">
        <v>0</v>
      </c>
      <c r="R65" s="31">
        <v>36505230.079400003</v>
      </c>
      <c r="S65" s="31">
        <f t="shared" si="8"/>
        <v>171486944.3678</v>
      </c>
    </row>
    <row r="66" spans="1:19" ht="24.75" customHeight="1" x14ac:dyDescent="0.2">
      <c r="A66" s="125"/>
      <c r="B66" s="125"/>
      <c r="C66" s="10">
        <v>19</v>
      </c>
      <c r="D66" s="31" t="s">
        <v>216</v>
      </c>
      <c r="E66" s="31">
        <v>106744694.32269999</v>
      </c>
      <c r="F66" s="31">
        <v>192501.7493</v>
      </c>
      <c r="G66" s="31">
        <v>0</v>
      </c>
      <c r="H66" s="31">
        <v>30159816.5836</v>
      </c>
      <c r="I66" s="31">
        <f t="shared" si="6"/>
        <v>137097012.65560001</v>
      </c>
      <c r="J66" s="89"/>
      <c r="K66" s="125"/>
      <c r="L66" s="125"/>
      <c r="M66" s="90">
        <v>4</v>
      </c>
      <c r="N66" s="31" t="s">
        <v>217</v>
      </c>
      <c r="O66" s="31">
        <v>111249511.27770001</v>
      </c>
      <c r="P66" s="31">
        <v>200625.6673</v>
      </c>
      <c r="Q66" s="31">
        <v>0</v>
      </c>
      <c r="R66" s="31">
        <v>30831186.278200001</v>
      </c>
      <c r="S66" s="31">
        <f t="shared" si="8"/>
        <v>142281323.22320002</v>
      </c>
    </row>
    <row r="67" spans="1:19" ht="24.75" customHeight="1" x14ac:dyDescent="0.2">
      <c r="A67" s="125"/>
      <c r="B67" s="125"/>
      <c r="C67" s="10">
        <v>20</v>
      </c>
      <c r="D67" s="31" t="s">
        <v>218</v>
      </c>
      <c r="E67" s="31">
        <v>112313216.2414</v>
      </c>
      <c r="F67" s="31">
        <v>202543.93659999999</v>
      </c>
      <c r="G67" s="31">
        <v>0</v>
      </c>
      <c r="H67" s="31">
        <v>31583461.216800001</v>
      </c>
      <c r="I67" s="31">
        <f t="shared" si="6"/>
        <v>144099221.39480001</v>
      </c>
      <c r="J67" s="89"/>
      <c r="K67" s="125"/>
      <c r="L67" s="125"/>
      <c r="M67" s="90">
        <v>5</v>
      </c>
      <c r="N67" s="31" t="s">
        <v>219</v>
      </c>
      <c r="O67" s="31">
        <v>148162662.63080001</v>
      </c>
      <c r="P67" s="31">
        <v>267194.28000000003</v>
      </c>
      <c r="Q67" s="31">
        <v>0</v>
      </c>
      <c r="R67" s="31">
        <v>39576950.174000002</v>
      </c>
      <c r="S67" s="31">
        <f t="shared" si="8"/>
        <v>188006807.0848</v>
      </c>
    </row>
    <row r="68" spans="1:19" ht="24.75" customHeight="1" x14ac:dyDescent="0.2">
      <c r="A68" s="125"/>
      <c r="B68" s="125"/>
      <c r="C68" s="10">
        <v>21</v>
      </c>
      <c r="D68" s="31" t="s">
        <v>220</v>
      </c>
      <c r="E68" s="31">
        <v>116822057.7018</v>
      </c>
      <c r="F68" s="31">
        <v>210675.11230000001</v>
      </c>
      <c r="G68" s="31">
        <v>0</v>
      </c>
      <c r="H68" s="31">
        <v>33038307.032000002</v>
      </c>
      <c r="I68" s="31">
        <f t="shared" si="6"/>
        <v>150071039.8461</v>
      </c>
      <c r="J68" s="89"/>
      <c r="K68" s="125"/>
      <c r="L68" s="125"/>
      <c r="M68" s="90">
        <v>6</v>
      </c>
      <c r="N68" s="31" t="s">
        <v>221</v>
      </c>
      <c r="O68" s="31">
        <v>181268054.99790001</v>
      </c>
      <c r="P68" s="31">
        <v>326896.03830000001</v>
      </c>
      <c r="Q68" s="31">
        <v>0</v>
      </c>
      <c r="R68" s="31">
        <v>41797531.046099998</v>
      </c>
      <c r="S68" s="31">
        <f t="shared" si="8"/>
        <v>223392482.08230001</v>
      </c>
    </row>
    <row r="69" spans="1:19" ht="24.75" customHeight="1" x14ac:dyDescent="0.2">
      <c r="A69" s="125"/>
      <c r="B69" s="125"/>
      <c r="C69" s="10">
        <v>22</v>
      </c>
      <c r="D69" s="31" t="s">
        <v>222</v>
      </c>
      <c r="E69" s="31">
        <v>100411616.1948</v>
      </c>
      <c r="F69" s="31">
        <v>181080.77309999999</v>
      </c>
      <c r="G69" s="31">
        <v>0</v>
      </c>
      <c r="H69" s="31">
        <v>29829374.297200002</v>
      </c>
      <c r="I69" s="31">
        <f t="shared" si="6"/>
        <v>130422071.2651</v>
      </c>
      <c r="J69" s="89"/>
      <c r="K69" s="125"/>
      <c r="L69" s="125"/>
      <c r="M69" s="90">
        <v>7</v>
      </c>
      <c r="N69" s="31" t="s">
        <v>223</v>
      </c>
      <c r="O69" s="31">
        <v>123492909.61570001</v>
      </c>
      <c r="P69" s="31">
        <v>222705.22469999999</v>
      </c>
      <c r="Q69" s="31">
        <v>0</v>
      </c>
      <c r="R69" s="31">
        <v>31134055.427000001</v>
      </c>
      <c r="S69" s="31">
        <f t="shared" si="8"/>
        <v>154849670.26740003</v>
      </c>
    </row>
    <row r="70" spans="1:19" ht="24.75" customHeight="1" x14ac:dyDescent="0.2">
      <c r="A70" s="125"/>
      <c r="B70" s="125"/>
      <c r="C70" s="10">
        <v>23</v>
      </c>
      <c r="D70" s="31" t="s">
        <v>224</v>
      </c>
      <c r="E70" s="31">
        <v>104849260.6173</v>
      </c>
      <c r="F70" s="31">
        <v>189083.55319999999</v>
      </c>
      <c r="G70" s="31">
        <v>0</v>
      </c>
      <c r="H70" s="31">
        <v>31230960.420299999</v>
      </c>
      <c r="I70" s="31">
        <f t="shared" si="6"/>
        <v>136269304.59080002</v>
      </c>
      <c r="J70" s="89"/>
      <c r="K70" s="125"/>
      <c r="L70" s="125"/>
      <c r="M70" s="90">
        <v>8</v>
      </c>
      <c r="N70" s="31" t="s">
        <v>225</v>
      </c>
      <c r="O70" s="31">
        <v>131193281.081</v>
      </c>
      <c r="P70" s="31">
        <v>236591.95680000001</v>
      </c>
      <c r="Q70" s="31">
        <v>0</v>
      </c>
      <c r="R70" s="31">
        <v>32789314.4164</v>
      </c>
      <c r="S70" s="31">
        <f t="shared" si="8"/>
        <v>164219187.4542</v>
      </c>
    </row>
    <row r="71" spans="1:19" ht="24.75" customHeight="1" x14ac:dyDescent="0.2">
      <c r="A71" s="125"/>
      <c r="B71" s="125"/>
      <c r="C71" s="10">
        <v>24</v>
      </c>
      <c r="D71" s="31" t="s">
        <v>226</v>
      </c>
      <c r="E71" s="31">
        <v>107395131.24169999</v>
      </c>
      <c r="F71" s="31">
        <v>193674.73730000001</v>
      </c>
      <c r="G71" s="31">
        <v>0</v>
      </c>
      <c r="H71" s="31">
        <v>28625153.791000001</v>
      </c>
      <c r="I71" s="31">
        <f t="shared" si="6"/>
        <v>136213959.76999998</v>
      </c>
      <c r="J71" s="89"/>
      <c r="K71" s="125"/>
      <c r="L71" s="125"/>
      <c r="M71" s="90">
        <v>9</v>
      </c>
      <c r="N71" s="31" t="s">
        <v>227</v>
      </c>
      <c r="O71" s="31">
        <v>162983237.3928</v>
      </c>
      <c r="P71" s="31">
        <v>293921.4779</v>
      </c>
      <c r="Q71" s="31">
        <v>0</v>
      </c>
      <c r="R71" s="31">
        <v>41564102.667599998</v>
      </c>
      <c r="S71" s="31">
        <f t="shared" si="8"/>
        <v>204841261.53830001</v>
      </c>
    </row>
    <row r="72" spans="1:19" ht="24.75" customHeight="1" x14ac:dyDescent="0.2">
      <c r="A72" s="125"/>
      <c r="B72" s="125"/>
      <c r="C72" s="10">
        <v>25</v>
      </c>
      <c r="D72" s="31" t="s">
        <v>228</v>
      </c>
      <c r="E72" s="31">
        <v>126535255.4321</v>
      </c>
      <c r="F72" s="31">
        <v>228191.74460000001</v>
      </c>
      <c r="G72" s="31">
        <v>0</v>
      </c>
      <c r="H72" s="31">
        <v>34806833.568400003</v>
      </c>
      <c r="I72" s="31">
        <f t="shared" si="6"/>
        <v>161570280.74509999</v>
      </c>
      <c r="J72" s="89"/>
      <c r="K72" s="125"/>
      <c r="L72" s="125"/>
      <c r="M72" s="90">
        <v>10</v>
      </c>
      <c r="N72" s="31" t="s">
        <v>229</v>
      </c>
      <c r="O72" s="31">
        <v>113486428.13150001</v>
      </c>
      <c r="P72" s="31">
        <v>204659.68900000001</v>
      </c>
      <c r="Q72" s="31">
        <v>0</v>
      </c>
      <c r="R72" s="31">
        <v>31115987.765700001</v>
      </c>
      <c r="S72" s="31">
        <f t="shared" si="8"/>
        <v>144807075.5862</v>
      </c>
    </row>
    <row r="73" spans="1:19" ht="24.75" customHeight="1" x14ac:dyDescent="0.2">
      <c r="A73" s="125"/>
      <c r="B73" s="125"/>
      <c r="C73" s="10">
        <v>26</v>
      </c>
      <c r="D73" s="31" t="s">
        <v>230</v>
      </c>
      <c r="E73" s="31">
        <v>94256960.601999998</v>
      </c>
      <c r="F73" s="31">
        <v>169981.5613</v>
      </c>
      <c r="G73" s="31">
        <v>0</v>
      </c>
      <c r="H73" s="31">
        <v>26144804.938000001</v>
      </c>
      <c r="I73" s="31">
        <f t="shared" si="6"/>
        <v>120571747.1013</v>
      </c>
      <c r="J73" s="89"/>
      <c r="K73" s="125"/>
      <c r="L73" s="125"/>
      <c r="M73" s="90">
        <v>11</v>
      </c>
      <c r="N73" s="31" t="s">
        <v>231</v>
      </c>
      <c r="O73" s="31">
        <v>119871286.3575</v>
      </c>
      <c r="P73" s="31">
        <v>216174.0447</v>
      </c>
      <c r="Q73" s="31">
        <v>0</v>
      </c>
      <c r="R73" s="31">
        <v>33278810.170499999</v>
      </c>
      <c r="S73" s="31">
        <f t="shared" si="8"/>
        <v>153366270.57269999</v>
      </c>
    </row>
    <row r="74" spans="1:19" ht="24.75" customHeight="1" x14ac:dyDescent="0.2">
      <c r="A74" s="125"/>
      <c r="B74" s="125"/>
      <c r="C74" s="10">
        <v>27</v>
      </c>
      <c r="D74" s="31" t="s">
        <v>232</v>
      </c>
      <c r="E74" s="31">
        <v>115654060.39480001</v>
      </c>
      <c r="F74" s="31">
        <v>208568.76379999999</v>
      </c>
      <c r="G74" s="31">
        <v>0</v>
      </c>
      <c r="H74" s="31">
        <v>31496533.272300001</v>
      </c>
      <c r="I74" s="31">
        <f t="shared" si="6"/>
        <v>147359162.43090001</v>
      </c>
      <c r="J74" s="89"/>
      <c r="K74" s="125"/>
      <c r="L74" s="125"/>
      <c r="M74" s="90">
        <v>12</v>
      </c>
      <c r="N74" s="31" t="s">
        <v>233</v>
      </c>
      <c r="O74" s="31">
        <v>132244084.4825</v>
      </c>
      <c r="P74" s="31">
        <v>238486.9596</v>
      </c>
      <c r="Q74" s="31">
        <v>0</v>
      </c>
      <c r="R74" s="31">
        <v>36350530.265100002</v>
      </c>
      <c r="S74" s="31">
        <f t="shared" si="8"/>
        <v>168833101.70719999</v>
      </c>
    </row>
    <row r="75" spans="1:19" ht="24.75" customHeight="1" x14ac:dyDescent="0.2">
      <c r="A75" s="125"/>
      <c r="B75" s="125"/>
      <c r="C75" s="10">
        <v>28</v>
      </c>
      <c r="D75" s="31" t="s">
        <v>234</v>
      </c>
      <c r="E75" s="31">
        <v>94290526.658000007</v>
      </c>
      <c r="F75" s="31">
        <v>170042.0938</v>
      </c>
      <c r="G75" s="31">
        <v>0</v>
      </c>
      <c r="H75" s="31">
        <v>26901107.0792</v>
      </c>
      <c r="I75" s="31">
        <f t="shared" si="6"/>
        <v>121361675.831</v>
      </c>
      <c r="J75" s="89"/>
      <c r="K75" s="125"/>
      <c r="L75" s="125"/>
      <c r="M75" s="90">
        <v>13</v>
      </c>
      <c r="N75" s="31" t="s">
        <v>235</v>
      </c>
      <c r="O75" s="31">
        <v>110055964.6103</v>
      </c>
      <c r="P75" s="31">
        <v>198473.24350000001</v>
      </c>
      <c r="Q75" s="31">
        <v>0</v>
      </c>
      <c r="R75" s="31">
        <v>28517654.908</v>
      </c>
      <c r="S75" s="31">
        <f t="shared" si="8"/>
        <v>138772092.76179999</v>
      </c>
    </row>
    <row r="76" spans="1:19" ht="24.75" customHeight="1" x14ac:dyDescent="0.2">
      <c r="A76" s="125"/>
      <c r="B76" s="125"/>
      <c r="C76" s="10">
        <v>29</v>
      </c>
      <c r="D76" s="31" t="s">
        <v>236</v>
      </c>
      <c r="E76" s="31">
        <v>122969983.8917</v>
      </c>
      <c r="F76" s="31">
        <v>221762.18840000001</v>
      </c>
      <c r="G76" s="31">
        <v>0</v>
      </c>
      <c r="H76" s="31">
        <v>30862859.032699998</v>
      </c>
      <c r="I76" s="31">
        <f t="shared" si="6"/>
        <v>154054605.1128</v>
      </c>
      <c r="J76" s="89"/>
      <c r="K76" s="125"/>
      <c r="L76" s="125"/>
      <c r="M76" s="90">
        <v>14</v>
      </c>
      <c r="N76" s="31" t="s">
        <v>237</v>
      </c>
      <c r="O76" s="31">
        <v>126296411.8803</v>
      </c>
      <c r="P76" s="31">
        <v>227761.0178</v>
      </c>
      <c r="Q76" s="31">
        <v>0</v>
      </c>
      <c r="R76" s="31">
        <v>33539013.516800001</v>
      </c>
      <c r="S76" s="31">
        <f t="shared" si="8"/>
        <v>160063186.4149</v>
      </c>
    </row>
    <row r="77" spans="1:19" ht="24.75" customHeight="1" x14ac:dyDescent="0.2">
      <c r="A77" s="125"/>
      <c r="B77" s="125"/>
      <c r="C77" s="10">
        <v>30</v>
      </c>
      <c r="D77" s="31" t="s">
        <v>238</v>
      </c>
      <c r="E77" s="31">
        <v>101751607.9905</v>
      </c>
      <c r="F77" s="31">
        <v>183497.29380000001</v>
      </c>
      <c r="G77" s="31">
        <v>0</v>
      </c>
      <c r="H77" s="31">
        <v>27442266.186000001</v>
      </c>
      <c r="I77" s="31">
        <f t="shared" si="6"/>
        <v>129377371.4703</v>
      </c>
      <c r="J77" s="89"/>
      <c r="K77" s="125"/>
      <c r="L77" s="125"/>
      <c r="M77" s="90">
        <v>15</v>
      </c>
      <c r="N77" s="31" t="s">
        <v>239</v>
      </c>
      <c r="O77" s="31">
        <v>146112989.80050001</v>
      </c>
      <c r="P77" s="31">
        <v>263497.9313</v>
      </c>
      <c r="Q77" s="31">
        <v>0</v>
      </c>
      <c r="R77" s="31">
        <v>35068669.608099997</v>
      </c>
      <c r="S77" s="31">
        <f t="shared" si="8"/>
        <v>181445157.33990002</v>
      </c>
    </row>
    <row r="78" spans="1:19" ht="24.75" customHeight="1" x14ac:dyDescent="0.2">
      <c r="A78" s="107"/>
      <c r="B78" s="107"/>
      <c r="C78" s="10">
        <v>31</v>
      </c>
      <c r="D78" s="31" t="s">
        <v>240</v>
      </c>
      <c r="E78" s="31">
        <v>153802517.25319999</v>
      </c>
      <c r="F78" s="31">
        <v>277365.10759999999</v>
      </c>
      <c r="G78" s="31">
        <v>0</v>
      </c>
      <c r="H78" s="31">
        <v>44741797.866599999</v>
      </c>
      <c r="I78" s="31">
        <f t="shared" si="6"/>
        <v>198821680.2274</v>
      </c>
      <c r="J78" s="89"/>
      <c r="K78" s="125"/>
      <c r="L78" s="125"/>
      <c r="M78" s="90">
        <v>16</v>
      </c>
      <c r="N78" s="31" t="s">
        <v>241</v>
      </c>
      <c r="O78" s="31">
        <v>117064820.0997</v>
      </c>
      <c r="P78" s="31">
        <v>211112.9063</v>
      </c>
      <c r="Q78" s="31">
        <v>0</v>
      </c>
      <c r="R78" s="31">
        <v>31373869.163600001</v>
      </c>
      <c r="S78" s="31">
        <f t="shared" si="8"/>
        <v>148649802.16960001</v>
      </c>
    </row>
    <row r="79" spans="1:19" ht="24.75" customHeight="1" x14ac:dyDescent="0.2">
      <c r="A79" s="10"/>
      <c r="B79" s="113" t="s">
        <v>242</v>
      </c>
      <c r="C79" s="114"/>
      <c r="D79" s="115"/>
      <c r="E79" s="34">
        <f t="shared" ref="E79:I79" si="9">SUM(E48:E78)</f>
        <v>3479976260.1766996</v>
      </c>
      <c r="F79" s="34">
        <f t="shared" si="9"/>
        <v>6275735.9693</v>
      </c>
      <c r="G79" s="34">
        <f t="shared" si="9"/>
        <v>0</v>
      </c>
      <c r="H79" s="34">
        <f t="shared" si="9"/>
        <v>975099859.21230006</v>
      </c>
      <c r="I79" s="34">
        <f t="shared" si="9"/>
        <v>4461351855.3583002</v>
      </c>
      <c r="J79" s="89"/>
      <c r="K79" s="125"/>
      <c r="L79" s="125"/>
      <c r="M79" s="90">
        <v>17</v>
      </c>
      <c r="N79" s="31" t="s">
        <v>243</v>
      </c>
      <c r="O79" s="31">
        <v>115363729.6124</v>
      </c>
      <c r="P79" s="31">
        <v>208045.18580000001</v>
      </c>
      <c r="Q79" s="31">
        <v>0</v>
      </c>
      <c r="R79" s="31">
        <v>28846645.976599999</v>
      </c>
      <c r="S79" s="31">
        <f t="shared" si="8"/>
        <v>144418420.7748</v>
      </c>
    </row>
    <row r="80" spans="1:19" ht="24.75" customHeight="1" x14ac:dyDescent="0.2">
      <c r="A80" s="109">
        <v>4</v>
      </c>
      <c r="B80" s="109" t="s">
        <v>45</v>
      </c>
      <c r="C80" s="10">
        <v>1</v>
      </c>
      <c r="D80" s="31" t="s">
        <v>244</v>
      </c>
      <c r="E80" s="31">
        <v>172993643.85159999</v>
      </c>
      <c r="F80" s="31">
        <v>311974.09179999999</v>
      </c>
      <c r="G80" s="31">
        <v>0</v>
      </c>
      <c r="H80" s="31">
        <v>49787525.965000004</v>
      </c>
      <c r="I80" s="31">
        <f t="shared" ref="I80:I100" si="10">E80+F80+G80+H80</f>
        <v>223093143.9084</v>
      </c>
      <c r="J80" s="89"/>
      <c r="K80" s="125"/>
      <c r="L80" s="125"/>
      <c r="M80" s="90">
        <v>18</v>
      </c>
      <c r="N80" s="31" t="s">
        <v>245</v>
      </c>
      <c r="O80" s="31">
        <v>119718629.34</v>
      </c>
      <c r="P80" s="31">
        <v>215898.74530000001</v>
      </c>
      <c r="Q80" s="31">
        <v>0</v>
      </c>
      <c r="R80" s="31">
        <v>31546564.078299999</v>
      </c>
      <c r="S80" s="31">
        <f t="shared" si="8"/>
        <v>151481092.1636</v>
      </c>
    </row>
    <row r="81" spans="1:19" ht="24.75" customHeight="1" x14ac:dyDescent="0.2">
      <c r="A81" s="125"/>
      <c r="B81" s="125"/>
      <c r="C81" s="10">
        <v>2</v>
      </c>
      <c r="D81" s="31" t="s">
        <v>246</v>
      </c>
      <c r="E81" s="31">
        <v>113770465.99339999</v>
      </c>
      <c r="F81" s="31">
        <v>205171.9185</v>
      </c>
      <c r="G81" s="31">
        <v>0</v>
      </c>
      <c r="H81" s="31">
        <v>34053350.332900003</v>
      </c>
      <c r="I81" s="31">
        <f t="shared" si="10"/>
        <v>148028988.2448</v>
      </c>
      <c r="J81" s="89"/>
      <c r="K81" s="125"/>
      <c r="L81" s="125"/>
      <c r="M81" s="90">
        <v>19</v>
      </c>
      <c r="N81" s="31" t="s">
        <v>247</v>
      </c>
      <c r="O81" s="31">
        <v>144843525.68180001</v>
      </c>
      <c r="P81" s="31">
        <v>261208.5992</v>
      </c>
      <c r="Q81" s="31">
        <v>0</v>
      </c>
      <c r="R81" s="31">
        <v>33221559.6294</v>
      </c>
      <c r="S81" s="31">
        <f t="shared" si="8"/>
        <v>178326293.91040003</v>
      </c>
    </row>
    <row r="82" spans="1:19" ht="24.75" customHeight="1" x14ac:dyDescent="0.2">
      <c r="A82" s="125"/>
      <c r="B82" s="125"/>
      <c r="C82" s="10">
        <v>3</v>
      </c>
      <c r="D82" s="31" t="s">
        <v>248</v>
      </c>
      <c r="E82" s="31">
        <v>117037636.12710001</v>
      </c>
      <c r="F82" s="31">
        <v>211063.88320000001</v>
      </c>
      <c r="G82" s="31">
        <v>0</v>
      </c>
      <c r="H82" s="31">
        <v>35075370.447999999</v>
      </c>
      <c r="I82" s="31">
        <f t="shared" si="10"/>
        <v>152324070.45829999</v>
      </c>
      <c r="J82" s="89"/>
      <c r="K82" s="125"/>
      <c r="L82" s="125"/>
      <c r="M82" s="90">
        <v>20</v>
      </c>
      <c r="N82" s="31" t="s">
        <v>249</v>
      </c>
      <c r="O82" s="31">
        <v>111302235.8505</v>
      </c>
      <c r="P82" s="31">
        <v>200720.75</v>
      </c>
      <c r="Q82" s="31">
        <v>0</v>
      </c>
      <c r="R82" s="31">
        <v>29560645.119899999</v>
      </c>
      <c r="S82" s="31">
        <f t="shared" si="8"/>
        <v>141063601.72040001</v>
      </c>
    </row>
    <row r="83" spans="1:19" ht="24.75" customHeight="1" x14ac:dyDescent="0.2">
      <c r="A83" s="125"/>
      <c r="B83" s="125"/>
      <c r="C83" s="10">
        <v>4</v>
      </c>
      <c r="D83" s="31" t="s">
        <v>250</v>
      </c>
      <c r="E83" s="31">
        <v>141462815.74250001</v>
      </c>
      <c r="F83" s="31">
        <v>255111.8786</v>
      </c>
      <c r="G83" s="31">
        <v>0</v>
      </c>
      <c r="H83" s="31">
        <v>43607515.088</v>
      </c>
      <c r="I83" s="31">
        <f t="shared" si="10"/>
        <v>185325442.70910001</v>
      </c>
      <c r="J83" s="89"/>
      <c r="K83" s="107"/>
      <c r="L83" s="107"/>
      <c r="M83" s="90">
        <v>21</v>
      </c>
      <c r="N83" s="31" t="s">
        <v>251</v>
      </c>
      <c r="O83" s="31">
        <v>132944718.2534</v>
      </c>
      <c r="P83" s="31">
        <v>239750.4718</v>
      </c>
      <c r="Q83" s="31">
        <v>0</v>
      </c>
      <c r="R83" s="31">
        <v>34332974.759199999</v>
      </c>
      <c r="S83" s="31">
        <f t="shared" si="8"/>
        <v>167517443.4844</v>
      </c>
    </row>
    <row r="84" spans="1:19" ht="24.75" customHeight="1" x14ac:dyDescent="0.2">
      <c r="A84" s="125"/>
      <c r="B84" s="125"/>
      <c r="C84" s="10">
        <v>5</v>
      </c>
      <c r="D84" s="31" t="s">
        <v>252</v>
      </c>
      <c r="E84" s="31">
        <v>107436406.25669999</v>
      </c>
      <c r="F84" s="31">
        <v>193749.17199999999</v>
      </c>
      <c r="G84" s="31">
        <v>0</v>
      </c>
      <c r="H84" s="31">
        <v>31098453.2689</v>
      </c>
      <c r="I84" s="31">
        <f t="shared" si="10"/>
        <v>138728608.69760001</v>
      </c>
      <c r="J84" s="89"/>
      <c r="K84" s="10"/>
      <c r="L84" s="113" t="s">
        <v>253</v>
      </c>
      <c r="M84" s="114"/>
      <c r="N84" s="115"/>
      <c r="O84" s="34">
        <f t="shared" ref="O84:S84" si="11">SUM(O63:O83)</f>
        <v>2740261303.4288001</v>
      </c>
      <c r="P84" s="34">
        <f t="shared" si="11"/>
        <v>4941745.3286999995</v>
      </c>
      <c r="Q84" s="34">
        <f t="shared" si="11"/>
        <v>0</v>
      </c>
      <c r="R84" s="34">
        <f t="shared" si="11"/>
        <v>703733209.55559993</v>
      </c>
      <c r="S84" s="34">
        <f t="shared" si="11"/>
        <v>3448936258.3130994</v>
      </c>
    </row>
    <row r="85" spans="1:19" ht="24.75" customHeight="1" x14ac:dyDescent="0.2">
      <c r="A85" s="125"/>
      <c r="B85" s="125"/>
      <c r="C85" s="10">
        <v>6</v>
      </c>
      <c r="D85" s="31" t="s">
        <v>254</v>
      </c>
      <c r="E85" s="31">
        <v>123683260.6495</v>
      </c>
      <c r="F85" s="31">
        <v>223048.50080000001</v>
      </c>
      <c r="G85" s="31">
        <v>0</v>
      </c>
      <c r="H85" s="31">
        <v>36645080.149800003</v>
      </c>
      <c r="I85" s="31">
        <f t="shared" si="10"/>
        <v>160551389.3001</v>
      </c>
      <c r="J85" s="89"/>
      <c r="K85" s="109">
        <v>22</v>
      </c>
      <c r="L85" s="109" t="s">
        <v>69</v>
      </c>
      <c r="M85" s="90">
        <v>1</v>
      </c>
      <c r="N85" s="31" t="s">
        <v>255</v>
      </c>
      <c r="O85" s="31">
        <v>142004043.97279999</v>
      </c>
      <c r="P85" s="31">
        <v>256087.92129999999</v>
      </c>
      <c r="Q85" s="31">
        <v>-4284409.3099999996</v>
      </c>
      <c r="R85" s="31">
        <v>37420111.128200002</v>
      </c>
      <c r="S85" s="31">
        <f t="shared" ref="S85:S105" si="12">O85+P85+Q85+R85</f>
        <v>175395833.71229997</v>
      </c>
    </row>
    <row r="86" spans="1:19" ht="24.75" customHeight="1" x14ac:dyDescent="0.2">
      <c r="A86" s="125"/>
      <c r="B86" s="125"/>
      <c r="C86" s="10">
        <v>7</v>
      </c>
      <c r="D86" s="31" t="s">
        <v>256</v>
      </c>
      <c r="E86" s="31">
        <v>114626481.2095</v>
      </c>
      <c r="F86" s="31">
        <v>206715.6433</v>
      </c>
      <c r="G86" s="31">
        <v>0</v>
      </c>
      <c r="H86" s="31">
        <v>34421887.0858</v>
      </c>
      <c r="I86" s="31">
        <f t="shared" si="10"/>
        <v>149255083.9386</v>
      </c>
      <c r="J86" s="89"/>
      <c r="K86" s="125"/>
      <c r="L86" s="125"/>
      <c r="M86" s="90">
        <v>2</v>
      </c>
      <c r="N86" s="31" t="s">
        <v>257</v>
      </c>
      <c r="O86" s="31">
        <v>125563620.2657</v>
      </c>
      <c r="P86" s="31">
        <v>226439.51259999999</v>
      </c>
      <c r="Q86" s="31">
        <v>-4284409.3099999996</v>
      </c>
      <c r="R86" s="31">
        <v>31624455.277800001</v>
      </c>
      <c r="S86" s="31">
        <f t="shared" si="12"/>
        <v>153130105.74610001</v>
      </c>
    </row>
    <row r="87" spans="1:19" ht="24.75" customHeight="1" x14ac:dyDescent="0.2">
      <c r="A87" s="125"/>
      <c r="B87" s="125"/>
      <c r="C87" s="10">
        <v>8</v>
      </c>
      <c r="D87" s="31" t="s">
        <v>258</v>
      </c>
      <c r="E87" s="31">
        <v>102490316.95280001</v>
      </c>
      <c r="F87" s="31">
        <v>184829.47020000001</v>
      </c>
      <c r="G87" s="31">
        <v>0</v>
      </c>
      <c r="H87" s="31">
        <v>29921080.2914</v>
      </c>
      <c r="I87" s="31">
        <f t="shared" si="10"/>
        <v>132596226.71440001</v>
      </c>
      <c r="J87" s="89"/>
      <c r="K87" s="125"/>
      <c r="L87" s="125"/>
      <c r="M87" s="90">
        <v>3</v>
      </c>
      <c r="N87" s="31" t="s">
        <v>259</v>
      </c>
      <c r="O87" s="31">
        <v>158467373.82780001</v>
      </c>
      <c r="P87" s="31">
        <v>285777.63860000001</v>
      </c>
      <c r="Q87" s="31">
        <v>-4284409.3099999996</v>
      </c>
      <c r="R87" s="31">
        <v>42148106.064599998</v>
      </c>
      <c r="S87" s="31">
        <f t="shared" si="12"/>
        <v>196616848.22099999</v>
      </c>
    </row>
    <row r="88" spans="1:19" ht="24.75" customHeight="1" x14ac:dyDescent="0.2">
      <c r="A88" s="125"/>
      <c r="B88" s="125"/>
      <c r="C88" s="10">
        <v>9</v>
      </c>
      <c r="D88" s="31" t="s">
        <v>260</v>
      </c>
      <c r="E88" s="31">
        <v>113834709.1204</v>
      </c>
      <c r="F88" s="31">
        <v>205287.77359999999</v>
      </c>
      <c r="G88" s="31">
        <v>0</v>
      </c>
      <c r="H88" s="31">
        <v>34408898.686800003</v>
      </c>
      <c r="I88" s="31">
        <f t="shared" si="10"/>
        <v>148448895.5808</v>
      </c>
      <c r="J88" s="89"/>
      <c r="K88" s="125"/>
      <c r="L88" s="125"/>
      <c r="M88" s="90">
        <v>4</v>
      </c>
      <c r="N88" s="31" t="s">
        <v>261</v>
      </c>
      <c r="O88" s="31">
        <v>125472843.6186</v>
      </c>
      <c r="P88" s="31">
        <v>226275.80739999999</v>
      </c>
      <c r="Q88" s="31">
        <v>-4284409.3099999996</v>
      </c>
      <c r="R88" s="31">
        <v>32906751.300000001</v>
      </c>
      <c r="S88" s="31">
        <f t="shared" si="12"/>
        <v>154321461.41600001</v>
      </c>
    </row>
    <row r="89" spans="1:19" ht="24.75" customHeight="1" x14ac:dyDescent="0.2">
      <c r="A89" s="125"/>
      <c r="B89" s="125"/>
      <c r="C89" s="10">
        <v>10</v>
      </c>
      <c r="D89" s="31" t="s">
        <v>262</v>
      </c>
      <c r="E89" s="31">
        <v>180090613.39250001</v>
      </c>
      <c r="F89" s="31">
        <v>324772.6581</v>
      </c>
      <c r="G89" s="31">
        <v>0</v>
      </c>
      <c r="H89" s="31">
        <v>54185513.980400003</v>
      </c>
      <c r="I89" s="31">
        <f t="shared" si="10"/>
        <v>234600900.03100002</v>
      </c>
      <c r="J89" s="89"/>
      <c r="K89" s="125"/>
      <c r="L89" s="125"/>
      <c r="M89" s="90">
        <v>5</v>
      </c>
      <c r="N89" s="31" t="s">
        <v>263</v>
      </c>
      <c r="O89" s="31">
        <v>171560350.1345</v>
      </c>
      <c r="P89" s="31">
        <v>309389.31180000002</v>
      </c>
      <c r="Q89" s="31">
        <v>-4284409.3099999996</v>
      </c>
      <c r="R89" s="31">
        <v>41637204.848399997</v>
      </c>
      <c r="S89" s="31">
        <f t="shared" si="12"/>
        <v>209222534.98469999</v>
      </c>
    </row>
    <row r="90" spans="1:19" ht="24.75" customHeight="1" x14ac:dyDescent="0.2">
      <c r="A90" s="125"/>
      <c r="B90" s="125"/>
      <c r="C90" s="10">
        <v>11</v>
      </c>
      <c r="D90" s="31" t="s">
        <v>264</v>
      </c>
      <c r="E90" s="31">
        <v>125163193.7912</v>
      </c>
      <c r="F90" s="31">
        <v>225717.38959999999</v>
      </c>
      <c r="G90" s="31">
        <v>0</v>
      </c>
      <c r="H90" s="31">
        <v>37997179.7469</v>
      </c>
      <c r="I90" s="31">
        <f t="shared" si="10"/>
        <v>163386090.92769998</v>
      </c>
      <c r="J90" s="89"/>
      <c r="K90" s="125"/>
      <c r="L90" s="125"/>
      <c r="M90" s="90">
        <v>6</v>
      </c>
      <c r="N90" s="31" t="s">
        <v>265</v>
      </c>
      <c r="O90" s="31">
        <v>133389427.80949999</v>
      </c>
      <c r="P90" s="31">
        <v>240552.45420000001</v>
      </c>
      <c r="Q90" s="31">
        <v>-4284409.3099999996</v>
      </c>
      <c r="R90" s="31">
        <v>32045888.918400001</v>
      </c>
      <c r="S90" s="31">
        <f t="shared" si="12"/>
        <v>161391459.8721</v>
      </c>
    </row>
    <row r="91" spans="1:19" ht="24.75" customHeight="1" x14ac:dyDescent="0.2">
      <c r="A91" s="125"/>
      <c r="B91" s="125"/>
      <c r="C91" s="10">
        <v>12</v>
      </c>
      <c r="D91" s="31" t="s">
        <v>266</v>
      </c>
      <c r="E91" s="31">
        <v>153024570.93979999</v>
      </c>
      <c r="F91" s="31">
        <v>275962.17109999998</v>
      </c>
      <c r="G91" s="31">
        <v>0</v>
      </c>
      <c r="H91" s="31">
        <v>44852369.691799998</v>
      </c>
      <c r="I91" s="31">
        <f t="shared" si="10"/>
        <v>198152902.80269998</v>
      </c>
      <c r="J91" s="89"/>
      <c r="K91" s="125"/>
      <c r="L91" s="125"/>
      <c r="M91" s="90">
        <v>7</v>
      </c>
      <c r="N91" s="31" t="s">
        <v>267</v>
      </c>
      <c r="O91" s="31">
        <v>111925843.96259999</v>
      </c>
      <c r="P91" s="31">
        <v>201845.3553</v>
      </c>
      <c r="Q91" s="31">
        <v>-4284409.3099999996</v>
      </c>
      <c r="R91" s="31">
        <v>28540182.1494</v>
      </c>
      <c r="S91" s="31">
        <f t="shared" si="12"/>
        <v>136383462.1573</v>
      </c>
    </row>
    <row r="92" spans="1:19" ht="24.75" customHeight="1" x14ac:dyDescent="0.2">
      <c r="A92" s="125"/>
      <c r="B92" s="125"/>
      <c r="C92" s="10">
        <v>13</v>
      </c>
      <c r="D92" s="31" t="s">
        <v>268</v>
      </c>
      <c r="E92" s="31">
        <v>112434001.1389</v>
      </c>
      <c r="F92" s="31">
        <v>202761.75820000001</v>
      </c>
      <c r="G92" s="31">
        <v>0</v>
      </c>
      <c r="H92" s="31">
        <v>33700269.0493</v>
      </c>
      <c r="I92" s="31">
        <f t="shared" si="10"/>
        <v>146337031.94639999</v>
      </c>
      <c r="J92" s="89"/>
      <c r="K92" s="125"/>
      <c r="L92" s="125"/>
      <c r="M92" s="90">
        <v>8</v>
      </c>
      <c r="N92" s="31" t="s">
        <v>269</v>
      </c>
      <c r="O92" s="31">
        <v>131154888.206</v>
      </c>
      <c r="P92" s="31">
        <v>236522.71969999999</v>
      </c>
      <c r="Q92" s="31">
        <v>-4284409.3099999996</v>
      </c>
      <c r="R92" s="31">
        <v>33489197.5524</v>
      </c>
      <c r="S92" s="31">
        <f t="shared" si="12"/>
        <v>160596199.1681</v>
      </c>
    </row>
    <row r="93" spans="1:19" ht="24.75" customHeight="1" x14ac:dyDescent="0.2">
      <c r="A93" s="125"/>
      <c r="B93" s="125"/>
      <c r="C93" s="10">
        <v>14</v>
      </c>
      <c r="D93" s="31" t="s">
        <v>270</v>
      </c>
      <c r="E93" s="31">
        <v>111478981.1587</v>
      </c>
      <c r="F93" s="31">
        <v>201039.48980000001</v>
      </c>
      <c r="G93" s="31">
        <v>0</v>
      </c>
      <c r="H93" s="31">
        <v>34360863.378600001</v>
      </c>
      <c r="I93" s="31">
        <f t="shared" si="10"/>
        <v>146040884.02710003</v>
      </c>
      <c r="J93" s="89"/>
      <c r="K93" s="125"/>
      <c r="L93" s="125"/>
      <c r="M93" s="90">
        <v>9</v>
      </c>
      <c r="N93" s="31" t="s">
        <v>271</v>
      </c>
      <c r="O93" s="31">
        <v>128624108.12899999</v>
      </c>
      <c r="P93" s="31">
        <v>231958.74960000001</v>
      </c>
      <c r="Q93" s="31">
        <v>-4284409.3099999996</v>
      </c>
      <c r="R93" s="31">
        <v>31450889.632399999</v>
      </c>
      <c r="S93" s="31">
        <f t="shared" si="12"/>
        <v>156022547.20099998</v>
      </c>
    </row>
    <row r="94" spans="1:19" ht="24.75" customHeight="1" x14ac:dyDescent="0.2">
      <c r="A94" s="125"/>
      <c r="B94" s="125"/>
      <c r="C94" s="10">
        <v>15</v>
      </c>
      <c r="D94" s="31" t="s">
        <v>272</v>
      </c>
      <c r="E94" s="31">
        <v>133799188.0685</v>
      </c>
      <c r="F94" s="31">
        <v>241291.40960000001</v>
      </c>
      <c r="G94" s="31">
        <v>0</v>
      </c>
      <c r="H94" s="31">
        <v>39881948.826800004</v>
      </c>
      <c r="I94" s="31">
        <f t="shared" si="10"/>
        <v>173922428.30489999</v>
      </c>
      <c r="J94" s="89"/>
      <c r="K94" s="125"/>
      <c r="L94" s="125"/>
      <c r="M94" s="90">
        <v>10</v>
      </c>
      <c r="N94" s="31" t="s">
        <v>273</v>
      </c>
      <c r="O94" s="31">
        <v>135984864.1911</v>
      </c>
      <c r="P94" s="31">
        <v>245233.0245</v>
      </c>
      <c r="Q94" s="31">
        <v>-4284409.3099999996</v>
      </c>
      <c r="R94" s="31">
        <v>33302425.825300001</v>
      </c>
      <c r="S94" s="31">
        <f t="shared" si="12"/>
        <v>165248113.73090002</v>
      </c>
    </row>
    <row r="95" spans="1:19" ht="24.75" customHeight="1" x14ac:dyDescent="0.2">
      <c r="A95" s="125"/>
      <c r="B95" s="125"/>
      <c r="C95" s="10">
        <v>16</v>
      </c>
      <c r="D95" s="31" t="s">
        <v>274</v>
      </c>
      <c r="E95" s="31">
        <v>127848910.3627</v>
      </c>
      <c r="F95" s="31">
        <v>230560.76980000001</v>
      </c>
      <c r="G95" s="31">
        <v>0</v>
      </c>
      <c r="H95" s="31">
        <v>39027254.1206</v>
      </c>
      <c r="I95" s="31">
        <f t="shared" si="10"/>
        <v>167106725.25310001</v>
      </c>
      <c r="J95" s="89"/>
      <c r="K95" s="125"/>
      <c r="L95" s="125"/>
      <c r="M95" s="90">
        <v>11</v>
      </c>
      <c r="N95" s="31" t="s">
        <v>69</v>
      </c>
      <c r="O95" s="31">
        <v>119705928.8118</v>
      </c>
      <c r="P95" s="31">
        <v>215875.8414</v>
      </c>
      <c r="Q95" s="31">
        <v>-4284409.3099999996</v>
      </c>
      <c r="R95" s="31">
        <v>31158541.812399998</v>
      </c>
      <c r="S95" s="31">
        <f t="shared" si="12"/>
        <v>146795937.15560001</v>
      </c>
    </row>
    <row r="96" spans="1:19" ht="24.75" customHeight="1" x14ac:dyDescent="0.2">
      <c r="A96" s="125"/>
      <c r="B96" s="125"/>
      <c r="C96" s="10">
        <v>17</v>
      </c>
      <c r="D96" s="31" t="s">
        <v>275</v>
      </c>
      <c r="E96" s="31">
        <v>107102073.04080001</v>
      </c>
      <c r="F96" s="31">
        <v>193146.24059999999</v>
      </c>
      <c r="G96" s="31">
        <v>0</v>
      </c>
      <c r="H96" s="31">
        <v>31993419.268199999</v>
      </c>
      <c r="I96" s="31">
        <f t="shared" si="10"/>
        <v>139288638.54960001</v>
      </c>
      <c r="J96" s="89"/>
      <c r="K96" s="125"/>
      <c r="L96" s="125"/>
      <c r="M96" s="90">
        <v>12</v>
      </c>
      <c r="N96" s="31" t="s">
        <v>276</v>
      </c>
      <c r="O96" s="31">
        <v>152829430.7836</v>
      </c>
      <c r="P96" s="31">
        <v>275610.25829999999</v>
      </c>
      <c r="Q96" s="31">
        <v>-4284409.3099999996</v>
      </c>
      <c r="R96" s="31">
        <v>36917046.487899996</v>
      </c>
      <c r="S96" s="31">
        <f t="shared" si="12"/>
        <v>185737678.2198</v>
      </c>
    </row>
    <row r="97" spans="1:19" ht="24.75" customHeight="1" x14ac:dyDescent="0.2">
      <c r="A97" s="125"/>
      <c r="B97" s="125"/>
      <c r="C97" s="10">
        <v>18</v>
      </c>
      <c r="D97" s="31" t="s">
        <v>277</v>
      </c>
      <c r="E97" s="31">
        <v>110977254.12270001</v>
      </c>
      <c r="F97" s="31">
        <v>200134.68290000001</v>
      </c>
      <c r="G97" s="31">
        <v>0</v>
      </c>
      <c r="H97" s="31">
        <v>32843832.881900001</v>
      </c>
      <c r="I97" s="31">
        <f t="shared" si="10"/>
        <v>144021221.6875</v>
      </c>
      <c r="J97" s="89"/>
      <c r="K97" s="125"/>
      <c r="L97" s="125"/>
      <c r="M97" s="90">
        <v>13</v>
      </c>
      <c r="N97" s="31" t="s">
        <v>278</v>
      </c>
      <c r="O97" s="31">
        <v>100876545.41060001</v>
      </c>
      <c r="P97" s="31">
        <v>181919.2193</v>
      </c>
      <c r="Q97" s="31">
        <v>-4284409.3099999996</v>
      </c>
      <c r="R97" s="31">
        <v>25944098.679200001</v>
      </c>
      <c r="S97" s="31">
        <f t="shared" si="12"/>
        <v>122718153.9991</v>
      </c>
    </row>
    <row r="98" spans="1:19" ht="24.75" customHeight="1" x14ac:dyDescent="0.2">
      <c r="A98" s="125"/>
      <c r="B98" s="125"/>
      <c r="C98" s="10">
        <v>19</v>
      </c>
      <c r="D98" s="31" t="s">
        <v>279</v>
      </c>
      <c r="E98" s="31">
        <v>119846011.5545</v>
      </c>
      <c r="F98" s="31">
        <v>216128.4645</v>
      </c>
      <c r="G98" s="31">
        <v>0</v>
      </c>
      <c r="H98" s="31">
        <v>35437376.721000001</v>
      </c>
      <c r="I98" s="31">
        <f t="shared" si="10"/>
        <v>155499516.74000001</v>
      </c>
      <c r="J98" s="89"/>
      <c r="K98" s="125"/>
      <c r="L98" s="125"/>
      <c r="M98" s="90">
        <v>14</v>
      </c>
      <c r="N98" s="31" t="s">
        <v>280</v>
      </c>
      <c r="O98" s="31">
        <v>146659350.33790001</v>
      </c>
      <c r="P98" s="31">
        <v>264483.22960000002</v>
      </c>
      <c r="Q98" s="31">
        <v>-4284409.3099999996</v>
      </c>
      <c r="R98" s="31">
        <v>36692688.220600002</v>
      </c>
      <c r="S98" s="31">
        <f t="shared" si="12"/>
        <v>179332112.47810003</v>
      </c>
    </row>
    <row r="99" spans="1:19" ht="24.75" customHeight="1" x14ac:dyDescent="0.2">
      <c r="A99" s="125"/>
      <c r="B99" s="125"/>
      <c r="C99" s="10">
        <v>20</v>
      </c>
      <c r="D99" s="31" t="s">
        <v>281</v>
      </c>
      <c r="E99" s="31">
        <v>121281133.41329999</v>
      </c>
      <c r="F99" s="31">
        <v>218716.54130000001</v>
      </c>
      <c r="G99" s="31">
        <v>0</v>
      </c>
      <c r="H99" s="31">
        <v>36510769.945200004</v>
      </c>
      <c r="I99" s="31">
        <f t="shared" si="10"/>
        <v>158010619.8998</v>
      </c>
      <c r="J99" s="89"/>
      <c r="K99" s="125"/>
      <c r="L99" s="125"/>
      <c r="M99" s="90">
        <v>15</v>
      </c>
      <c r="N99" s="31" t="s">
        <v>282</v>
      </c>
      <c r="O99" s="31">
        <v>97933302.089200005</v>
      </c>
      <c r="P99" s="31">
        <v>176611.41930000001</v>
      </c>
      <c r="Q99" s="31">
        <v>-4284409.3099999996</v>
      </c>
      <c r="R99" s="31">
        <v>25623742.3563</v>
      </c>
      <c r="S99" s="31">
        <f t="shared" si="12"/>
        <v>119449246.5548</v>
      </c>
    </row>
    <row r="100" spans="1:19" ht="24.75" customHeight="1" x14ac:dyDescent="0.2">
      <c r="A100" s="107"/>
      <c r="B100" s="107"/>
      <c r="C100" s="10">
        <v>21</v>
      </c>
      <c r="D100" s="31" t="s">
        <v>283</v>
      </c>
      <c r="E100" s="31">
        <v>116447747.9473</v>
      </c>
      <c r="F100" s="31">
        <v>210000.08780000001</v>
      </c>
      <c r="G100" s="31">
        <v>0</v>
      </c>
      <c r="H100" s="31">
        <v>35119850.272699997</v>
      </c>
      <c r="I100" s="31">
        <f t="shared" si="10"/>
        <v>151777598.30779999</v>
      </c>
      <c r="J100" s="89"/>
      <c r="K100" s="125"/>
      <c r="L100" s="125"/>
      <c r="M100" s="90">
        <v>16</v>
      </c>
      <c r="N100" s="31" t="s">
        <v>284</v>
      </c>
      <c r="O100" s="31">
        <v>141980968.8017</v>
      </c>
      <c r="P100" s="31">
        <v>256046.30790000001</v>
      </c>
      <c r="Q100" s="31">
        <v>-4284409.3099999996</v>
      </c>
      <c r="R100" s="31">
        <v>37260839.977799997</v>
      </c>
      <c r="S100" s="31">
        <f t="shared" si="12"/>
        <v>175213445.77740002</v>
      </c>
    </row>
    <row r="101" spans="1:19" ht="24.75" customHeight="1" x14ac:dyDescent="0.2">
      <c r="A101" s="10"/>
      <c r="B101" s="113" t="s">
        <v>285</v>
      </c>
      <c r="C101" s="114"/>
      <c r="D101" s="115"/>
      <c r="E101" s="34">
        <f t="shared" ref="E101:I101" si="13">SUM(E80:E100)</f>
        <v>2626829414.8344002</v>
      </c>
      <c r="F101" s="34">
        <f t="shared" si="13"/>
        <v>4737183.9952999996</v>
      </c>
      <c r="G101" s="34">
        <f t="shared" si="13"/>
        <v>0</v>
      </c>
      <c r="H101" s="34">
        <f t="shared" si="13"/>
        <v>784929809.19999993</v>
      </c>
      <c r="I101" s="34">
        <f t="shared" si="13"/>
        <v>3416496408.0297003</v>
      </c>
      <c r="J101" s="89"/>
      <c r="K101" s="125"/>
      <c r="L101" s="125"/>
      <c r="M101" s="90">
        <v>17</v>
      </c>
      <c r="N101" s="31" t="s">
        <v>286</v>
      </c>
      <c r="O101" s="31">
        <v>177570204.46439999</v>
      </c>
      <c r="P101" s="31">
        <v>320227.39120000001</v>
      </c>
      <c r="Q101" s="31">
        <v>-4284409.3099999996</v>
      </c>
      <c r="R101" s="31">
        <v>45987084.9947</v>
      </c>
      <c r="S101" s="31">
        <f t="shared" si="12"/>
        <v>219593107.54030001</v>
      </c>
    </row>
    <row r="102" spans="1:19" ht="24.75" customHeight="1" x14ac:dyDescent="0.2">
      <c r="A102" s="109">
        <v>5</v>
      </c>
      <c r="B102" s="109" t="s">
        <v>46</v>
      </c>
      <c r="C102" s="10">
        <v>1</v>
      </c>
      <c r="D102" s="31" t="s">
        <v>287</v>
      </c>
      <c r="E102" s="31">
        <v>196343492.2078</v>
      </c>
      <c r="F102" s="31">
        <v>354082.85119999998</v>
      </c>
      <c r="G102" s="31">
        <v>0</v>
      </c>
      <c r="H102" s="31">
        <v>46016620.620899998</v>
      </c>
      <c r="I102" s="31">
        <f t="shared" ref="I102:I121" si="14">E102+F102+G102+H102</f>
        <v>242714195.67990002</v>
      </c>
      <c r="J102" s="89"/>
      <c r="K102" s="125"/>
      <c r="L102" s="125"/>
      <c r="M102" s="90">
        <v>18</v>
      </c>
      <c r="N102" s="31" t="s">
        <v>288</v>
      </c>
      <c r="O102" s="31">
        <v>134132361.0165</v>
      </c>
      <c r="P102" s="31">
        <v>241892.24859999999</v>
      </c>
      <c r="Q102" s="31">
        <v>-4284409.3099999996</v>
      </c>
      <c r="R102" s="31">
        <v>34369506.252099998</v>
      </c>
      <c r="S102" s="31">
        <f t="shared" si="12"/>
        <v>164459350.20719999</v>
      </c>
    </row>
    <row r="103" spans="1:19" ht="24.75" customHeight="1" x14ac:dyDescent="0.2">
      <c r="A103" s="125"/>
      <c r="B103" s="125"/>
      <c r="C103" s="10">
        <v>2</v>
      </c>
      <c r="D103" s="31" t="s">
        <v>46</v>
      </c>
      <c r="E103" s="31">
        <v>237105446.00760001</v>
      </c>
      <c r="F103" s="31">
        <v>427592.33529999998</v>
      </c>
      <c r="G103" s="31">
        <v>0</v>
      </c>
      <c r="H103" s="31">
        <v>57944614.844599999</v>
      </c>
      <c r="I103" s="31">
        <f t="shared" si="14"/>
        <v>295477653.1875</v>
      </c>
      <c r="J103" s="89"/>
      <c r="K103" s="125"/>
      <c r="L103" s="125"/>
      <c r="M103" s="90">
        <v>19</v>
      </c>
      <c r="N103" s="31" t="s">
        <v>289</v>
      </c>
      <c r="O103" s="31">
        <v>127002681.9852</v>
      </c>
      <c r="P103" s="31">
        <v>229034.69450000001</v>
      </c>
      <c r="Q103" s="31">
        <v>-4284409.3099999996</v>
      </c>
      <c r="R103" s="31">
        <v>30614480.270199999</v>
      </c>
      <c r="S103" s="31">
        <f t="shared" si="12"/>
        <v>153561787.6399</v>
      </c>
    </row>
    <row r="104" spans="1:19" ht="24.75" customHeight="1" x14ac:dyDescent="0.2">
      <c r="A104" s="125"/>
      <c r="B104" s="125"/>
      <c r="C104" s="10">
        <v>3</v>
      </c>
      <c r="D104" s="31" t="s">
        <v>290</v>
      </c>
      <c r="E104" s="31">
        <v>103697229.0108</v>
      </c>
      <c r="F104" s="31">
        <v>187005.997</v>
      </c>
      <c r="G104" s="31">
        <v>0</v>
      </c>
      <c r="H104" s="31">
        <v>28224037.7027</v>
      </c>
      <c r="I104" s="31">
        <f t="shared" si="14"/>
        <v>132108272.7105</v>
      </c>
      <c r="J104" s="89"/>
      <c r="K104" s="125"/>
      <c r="L104" s="125"/>
      <c r="M104" s="90">
        <v>20</v>
      </c>
      <c r="N104" s="31" t="s">
        <v>291</v>
      </c>
      <c r="O104" s="31">
        <v>136177580.2132</v>
      </c>
      <c r="P104" s="31">
        <v>245580.5656</v>
      </c>
      <c r="Q104" s="31">
        <v>-4284409.3099999996</v>
      </c>
      <c r="R104" s="31">
        <v>33561976.123599999</v>
      </c>
      <c r="S104" s="31">
        <f t="shared" si="12"/>
        <v>165700727.59240001</v>
      </c>
    </row>
    <row r="105" spans="1:19" ht="24.75" customHeight="1" x14ac:dyDescent="0.2">
      <c r="A105" s="125"/>
      <c r="B105" s="125"/>
      <c r="C105" s="10">
        <v>4</v>
      </c>
      <c r="D105" s="31" t="s">
        <v>292</v>
      </c>
      <c r="E105" s="31">
        <v>122553181.9736</v>
      </c>
      <c r="F105" s="31">
        <v>221010.53419999999</v>
      </c>
      <c r="G105" s="31">
        <v>0</v>
      </c>
      <c r="H105" s="31">
        <v>33064356.8946</v>
      </c>
      <c r="I105" s="31">
        <f t="shared" si="14"/>
        <v>155838549.40239999</v>
      </c>
      <c r="J105" s="89"/>
      <c r="K105" s="107"/>
      <c r="L105" s="107"/>
      <c r="M105" s="90">
        <v>21</v>
      </c>
      <c r="N105" s="31" t="s">
        <v>293</v>
      </c>
      <c r="O105" s="31">
        <v>133245059.1327</v>
      </c>
      <c r="P105" s="31">
        <v>240292.10200000001</v>
      </c>
      <c r="Q105" s="31">
        <v>-4284409.3099999996</v>
      </c>
      <c r="R105" s="31">
        <v>32918143.359499998</v>
      </c>
      <c r="S105" s="31">
        <f t="shared" si="12"/>
        <v>162119085.28419998</v>
      </c>
    </row>
    <row r="106" spans="1:19" ht="24.75" customHeight="1" x14ac:dyDescent="0.2">
      <c r="A106" s="125"/>
      <c r="B106" s="125"/>
      <c r="C106" s="10">
        <v>5</v>
      </c>
      <c r="D106" s="31" t="s">
        <v>294</v>
      </c>
      <c r="E106" s="31">
        <v>155463758.43180001</v>
      </c>
      <c r="F106" s="31">
        <v>280360.9645</v>
      </c>
      <c r="G106" s="31">
        <v>0</v>
      </c>
      <c r="H106" s="31">
        <v>40369424.348499998</v>
      </c>
      <c r="I106" s="31">
        <f t="shared" si="14"/>
        <v>196113543.74480003</v>
      </c>
      <c r="J106" s="89"/>
      <c r="K106" s="10"/>
      <c r="L106" s="113" t="s">
        <v>295</v>
      </c>
      <c r="M106" s="114"/>
      <c r="N106" s="115"/>
      <c r="O106" s="34">
        <f t="shared" ref="O106:S106" si="15">SUM(O85:O105)</f>
        <v>2832260777.1643996</v>
      </c>
      <c r="P106" s="34">
        <f t="shared" si="15"/>
        <v>5107655.7727000006</v>
      </c>
      <c r="Q106" s="34">
        <f t="shared" si="15"/>
        <v>-89972595.51000002</v>
      </c>
      <c r="R106" s="34">
        <f t="shared" si="15"/>
        <v>715613361.23119998</v>
      </c>
      <c r="S106" s="34">
        <f t="shared" si="15"/>
        <v>3463009198.6583004</v>
      </c>
    </row>
    <row r="107" spans="1:19" ht="24.75" customHeight="1" x14ac:dyDescent="0.2">
      <c r="A107" s="125"/>
      <c r="B107" s="125"/>
      <c r="C107" s="10">
        <v>6</v>
      </c>
      <c r="D107" s="31" t="s">
        <v>296</v>
      </c>
      <c r="E107" s="31">
        <v>102945731.8941</v>
      </c>
      <c r="F107" s="31">
        <v>185650.7586</v>
      </c>
      <c r="G107" s="31">
        <v>0</v>
      </c>
      <c r="H107" s="31">
        <v>28639666.4723</v>
      </c>
      <c r="I107" s="31">
        <f t="shared" si="14"/>
        <v>131771049.125</v>
      </c>
      <c r="J107" s="89"/>
      <c r="K107" s="109">
        <v>23</v>
      </c>
      <c r="L107" s="109" t="s">
        <v>70</v>
      </c>
      <c r="M107" s="90">
        <v>1</v>
      </c>
      <c r="N107" s="31" t="s">
        <v>297</v>
      </c>
      <c r="O107" s="31">
        <v>115077429.14489999</v>
      </c>
      <c r="P107" s="31">
        <v>207528.87590000001</v>
      </c>
      <c r="Q107" s="31">
        <v>0</v>
      </c>
      <c r="R107" s="31">
        <v>31399401.552900001</v>
      </c>
      <c r="S107" s="31">
        <f t="shared" ref="S107:S122" si="16">O107+P107+Q107+R107</f>
        <v>146684359.57370001</v>
      </c>
    </row>
    <row r="108" spans="1:19" ht="24.75" customHeight="1" x14ac:dyDescent="0.2">
      <c r="A108" s="125"/>
      <c r="B108" s="125"/>
      <c r="C108" s="10">
        <v>7</v>
      </c>
      <c r="D108" s="31" t="s">
        <v>298</v>
      </c>
      <c r="E108" s="31">
        <v>164236729.93279999</v>
      </c>
      <c r="F108" s="31">
        <v>296182.00709999999</v>
      </c>
      <c r="G108" s="31">
        <v>0</v>
      </c>
      <c r="H108" s="31">
        <v>42893890.221699998</v>
      </c>
      <c r="I108" s="31">
        <f t="shared" si="14"/>
        <v>207426802.16159999</v>
      </c>
      <c r="J108" s="89"/>
      <c r="K108" s="125"/>
      <c r="L108" s="125"/>
      <c r="M108" s="90">
        <v>2</v>
      </c>
      <c r="N108" s="31" t="s">
        <v>299</v>
      </c>
      <c r="O108" s="31">
        <v>189238161.0235</v>
      </c>
      <c r="P108" s="31">
        <v>341269.20559999999</v>
      </c>
      <c r="Q108" s="31">
        <v>0</v>
      </c>
      <c r="R108" s="31">
        <v>37423696.763099998</v>
      </c>
      <c r="S108" s="31">
        <f t="shared" si="16"/>
        <v>227003126.99219999</v>
      </c>
    </row>
    <row r="109" spans="1:19" ht="24.75" customHeight="1" x14ac:dyDescent="0.2">
      <c r="A109" s="125"/>
      <c r="B109" s="125"/>
      <c r="C109" s="10">
        <v>8</v>
      </c>
      <c r="D109" s="31" t="s">
        <v>300</v>
      </c>
      <c r="E109" s="31">
        <v>165792192.32910001</v>
      </c>
      <c r="F109" s="31">
        <v>298987.1042</v>
      </c>
      <c r="G109" s="31">
        <v>0</v>
      </c>
      <c r="H109" s="31">
        <v>40287503.105300002</v>
      </c>
      <c r="I109" s="31">
        <f t="shared" si="14"/>
        <v>206378682.53860003</v>
      </c>
      <c r="J109" s="89"/>
      <c r="K109" s="125"/>
      <c r="L109" s="125"/>
      <c r="M109" s="90">
        <v>3</v>
      </c>
      <c r="N109" s="31" t="s">
        <v>301</v>
      </c>
      <c r="O109" s="31">
        <v>145039171.78299999</v>
      </c>
      <c r="P109" s="31">
        <v>261561.42430000001</v>
      </c>
      <c r="Q109" s="31">
        <v>0</v>
      </c>
      <c r="R109" s="31">
        <v>36843935.263700001</v>
      </c>
      <c r="S109" s="31">
        <f t="shared" si="16"/>
        <v>182144668.47099999</v>
      </c>
    </row>
    <row r="110" spans="1:19" ht="24.75" customHeight="1" x14ac:dyDescent="0.2">
      <c r="A110" s="125"/>
      <c r="B110" s="125"/>
      <c r="C110" s="10">
        <v>9</v>
      </c>
      <c r="D110" s="31" t="s">
        <v>302</v>
      </c>
      <c r="E110" s="31">
        <v>116616456.752</v>
      </c>
      <c r="F110" s="31">
        <v>210304.33470000001</v>
      </c>
      <c r="G110" s="31">
        <v>0</v>
      </c>
      <c r="H110" s="31">
        <v>33503132.5876</v>
      </c>
      <c r="I110" s="31">
        <f t="shared" si="14"/>
        <v>150329893.67430001</v>
      </c>
      <c r="J110" s="89"/>
      <c r="K110" s="125"/>
      <c r="L110" s="125"/>
      <c r="M110" s="90">
        <v>4</v>
      </c>
      <c r="N110" s="31" t="s">
        <v>58</v>
      </c>
      <c r="O110" s="31">
        <v>88325629.026099995</v>
      </c>
      <c r="P110" s="31">
        <v>159285.08859999999</v>
      </c>
      <c r="Q110" s="31">
        <v>0</v>
      </c>
      <c r="R110" s="31">
        <v>26205130.346700002</v>
      </c>
      <c r="S110" s="31">
        <f t="shared" si="16"/>
        <v>114690044.46139999</v>
      </c>
    </row>
    <row r="111" spans="1:19" ht="24.75" customHeight="1" x14ac:dyDescent="0.2">
      <c r="A111" s="125"/>
      <c r="B111" s="125"/>
      <c r="C111" s="10">
        <v>10</v>
      </c>
      <c r="D111" s="31" t="s">
        <v>303</v>
      </c>
      <c r="E111" s="31">
        <v>133559877.1478</v>
      </c>
      <c r="F111" s="31">
        <v>240859.84</v>
      </c>
      <c r="G111" s="31">
        <v>0</v>
      </c>
      <c r="H111" s="31">
        <v>38802036.595100001</v>
      </c>
      <c r="I111" s="31">
        <f t="shared" si="14"/>
        <v>172602773.58289999</v>
      </c>
      <c r="J111" s="89"/>
      <c r="K111" s="125"/>
      <c r="L111" s="125"/>
      <c r="M111" s="90">
        <v>5</v>
      </c>
      <c r="N111" s="31" t="s">
        <v>304</v>
      </c>
      <c r="O111" s="31">
        <v>153254183.85789999</v>
      </c>
      <c r="P111" s="31">
        <v>276376.25150000001</v>
      </c>
      <c r="Q111" s="31">
        <v>0</v>
      </c>
      <c r="R111" s="31">
        <v>37175756.207000002</v>
      </c>
      <c r="S111" s="31">
        <f t="shared" si="16"/>
        <v>190706316.31639999</v>
      </c>
    </row>
    <row r="112" spans="1:19" ht="24.75" customHeight="1" x14ac:dyDescent="0.2">
      <c r="A112" s="125"/>
      <c r="B112" s="125"/>
      <c r="C112" s="10">
        <v>11</v>
      </c>
      <c r="D112" s="31" t="s">
        <v>305</v>
      </c>
      <c r="E112" s="31">
        <v>103344409.88240001</v>
      </c>
      <c r="F112" s="31">
        <v>186369.72839999999</v>
      </c>
      <c r="G112" s="31">
        <v>0</v>
      </c>
      <c r="H112" s="31">
        <v>30667017.698100001</v>
      </c>
      <c r="I112" s="31">
        <f t="shared" si="14"/>
        <v>134197797.30890001</v>
      </c>
      <c r="J112" s="89"/>
      <c r="K112" s="125"/>
      <c r="L112" s="125"/>
      <c r="M112" s="90">
        <v>6</v>
      </c>
      <c r="N112" s="31" t="s">
        <v>306</v>
      </c>
      <c r="O112" s="31">
        <v>131720021.9128</v>
      </c>
      <c r="P112" s="31">
        <v>237541.8732</v>
      </c>
      <c r="Q112" s="31">
        <v>0</v>
      </c>
      <c r="R112" s="31">
        <v>37050080.748000003</v>
      </c>
      <c r="S112" s="31">
        <f t="shared" si="16"/>
        <v>169007644.53400001</v>
      </c>
    </row>
    <row r="113" spans="1:19" ht="24.75" customHeight="1" x14ac:dyDescent="0.2">
      <c r="A113" s="125"/>
      <c r="B113" s="125"/>
      <c r="C113" s="10">
        <v>12</v>
      </c>
      <c r="D113" s="31" t="s">
        <v>307</v>
      </c>
      <c r="E113" s="31">
        <v>160039587.64930001</v>
      </c>
      <c r="F113" s="31">
        <v>288612.9449</v>
      </c>
      <c r="G113" s="31">
        <v>0</v>
      </c>
      <c r="H113" s="31">
        <v>43589168.655699998</v>
      </c>
      <c r="I113" s="31">
        <f t="shared" si="14"/>
        <v>203917369.24990001</v>
      </c>
      <c r="J113" s="89"/>
      <c r="K113" s="125"/>
      <c r="L113" s="125"/>
      <c r="M113" s="90">
        <v>7</v>
      </c>
      <c r="N113" s="31" t="s">
        <v>308</v>
      </c>
      <c r="O113" s="31">
        <v>133139597.3999</v>
      </c>
      <c r="P113" s="31">
        <v>240101.91390000001</v>
      </c>
      <c r="Q113" s="31">
        <v>0</v>
      </c>
      <c r="R113" s="31">
        <v>37367970.000699997</v>
      </c>
      <c r="S113" s="31">
        <f t="shared" si="16"/>
        <v>170747669.3145</v>
      </c>
    </row>
    <row r="114" spans="1:19" ht="24.75" customHeight="1" x14ac:dyDescent="0.2">
      <c r="A114" s="125"/>
      <c r="B114" s="125"/>
      <c r="C114" s="10">
        <v>13</v>
      </c>
      <c r="D114" s="31" t="s">
        <v>309</v>
      </c>
      <c r="E114" s="31">
        <v>131624923.1812</v>
      </c>
      <c r="F114" s="31">
        <v>237370.37359999999</v>
      </c>
      <c r="G114" s="31">
        <v>0</v>
      </c>
      <c r="H114" s="31">
        <v>32824615.718899999</v>
      </c>
      <c r="I114" s="31">
        <f t="shared" si="14"/>
        <v>164686909.2737</v>
      </c>
      <c r="J114" s="89"/>
      <c r="K114" s="125"/>
      <c r="L114" s="125"/>
      <c r="M114" s="90">
        <v>8</v>
      </c>
      <c r="N114" s="31" t="s">
        <v>310</v>
      </c>
      <c r="O114" s="31">
        <v>157000795.7191</v>
      </c>
      <c r="P114" s="31">
        <v>283132.83399999997</v>
      </c>
      <c r="Q114" s="31">
        <v>0</v>
      </c>
      <c r="R114" s="31">
        <v>48685654.590899996</v>
      </c>
      <c r="S114" s="31">
        <f t="shared" si="16"/>
        <v>205969583.14399999</v>
      </c>
    </row>
    <row r="115" spans="1:19" ht="24.75" customHeight="1" x14ac:dyDescent="0.2">
      <c r="A115" s="125"/>
      <c r="B115" s="125"/>
      <c r="C115" s="10">
        <v>14</v>
      </c>
      <c r="D115" s="31" t="s">
        <v>311</v>
      </c>
      <c r="E115" s="31">
        <v>153696522.72889999</v>
      </c>
      <c r="F115" s="31">
        <v>277173.95860000001</v>
      </c>
      <c r="G115" s="31">
        <v>0</v>
      </c>
      <c r="H115" s="31">
        <v>41232173.313199997</v>
      </c>
      <c r="I115" s="31">
        <f t="shared" si="14"/>
        <v>195205870.0007</v>
      </c>
      <c r="J115" s="89"/>
      <c r="K115" s="125"/>
      <c r="L115" s="125"/>
      <c r="M115" s="90">
        <v>9</v>
      </c>
      <c r="N115" s="31" t="s">
        <v>312</v>
      </c>
      <c r="O115" s="31">
        <v>113501282.16140001</v>
      </c>
      <c r="P115" s="31">
        <v>204686.47649999999</v>
      </c>
      <c r="Q115" s="31">
        <v>0</v>
      </c>
      <c r="R115" s="31">
        <v>33008439.256299999</v>
      </c>
      <c r="S115" s="31">
        <f t="shared" si="16"/>
        <v>146714407.8942</v>
      </c>
    </row>
    <row r="116" spans="1:19" ht="24.75" customHeight="1" x14ac:dyDescent="0.2">
      <c r="A116" s="125"/>
      <c r="B116" s="125"/>
      <c r="C116" s="10">
        <v>15</v>
      </c>
      <c r="D116" s="31" t="s">
        <v>313</v>
      </c>
      <c r="E116" s="31">
        <v>196958694.4048</v>
      </c>
      <c r="F116" s="31">
        <v>355192.29749999999</v>
      </c>
      <c r="G116" s="31">
        <v>0</v>
      </c>
      <c r="H116" s="31">
        <v>50208318.030199997</v>
      </c>
      <c r="I116" s="31">
        <f t="shared" si="14"/>
        <v>247522204.73250002</v>
      </c>
      <c r="J116" s="89"/>
      <c r="K116" s="125"/>
      <c r="L116" s="125"/>
      <c r="M116" s="90">
        <v>10</v>
      </c>
      <c r="N116" s="31" t="s">
        <v>314</v>
      </c>
      <c r="O116" s="31">
        <v>150937079.039</v>
      </c>
      <c r="P116" s="31">
        <v>272197.6201</v>
      </c>
      <c r="Q116" s="31">
        <v>0</v>
      </c>
      <c r="R116" s="31">
        <v>31234615.774999999</v>
      </c>
      <c r="S116" s="31">
        <f t="shared" si="16"/>
        <v>182443892.4341</v>
      </c>
    </row>
    <row r="117" spans="1:19" ht="24.75" customHeight="1" x14ac:dyDescent="0.2">
      <c r="A117" s="125"/>
      <c r="B117" s="125"/>
      <c r="C117" s="10">
        <v>16</v>
      </c>
      <c r="D117" s="31" t="s">
        <v>315</v>
      </c>
      <c r="E117" s="31">
        <v>147656021.84909999</v>
      </c>
      <c r="F117" s="31">
        <v>266280.61170000001</v>
      </c>
      <c r="G117" s="31">
        <v>0</v>
      </c>
      <c r="H117" s="31">
        <v>39093586.245200001</v>
      </c>
      <c r="I117" s="31">
        <f t="shared" si="14"/>
        <v>187015888.706</v>
      </c>
      <c r="J117" s="89"/>
      <c r="K117" s="125"/>
      <c r="L117" s="125"/>
      <c r="M117" s="90">
        <v>11</v>
      </c>
      <c r="N117" s="31" t="s">
        <v>316</v>
      </c>
      <c r="O117" s="31">
        <v>119652253.14480001</v>
      </c>
      <c r="P117" s="31">
        <v>215779.0435</v>
      </c>
      <c r="Q117" s="31">
        <v>0</v>
      </c>
      <c r="R117" s="31">
        <v>30119209.796399999</v>
      </c>
      <c r="S117" s="31">
        <f t="shared" si="16"/>
        <v>149987241.98470002</v>
      </c>
    </row>
    <row r="118" spans="1:19" ht="24.75" customHeight="1" x14ac:dyDescent="0.2">
      <c r="A118" s="125"/>
      <c r="B118" s="125"/>
      <c r="C118" s="10">
        <v>17</v>
      </c>
      <c r="D118" s="31" t="s">
        <v>317</v>
      </c>
      <c r="E118" s="31">
        <v>145231019.2615</v>
      </c>
      <c r="F118" s="31">
        <v>261907.39920000001</v>
      </c>
      <c r="G118" s="31">
        <v>0</v>
      </c>
      <c r="H118" s="31">
        <v>38075847.222599998</v>
      </c>
      <c r="I118" s="31">
        <f t="shared" si="14"/>
        <v>183568773.88330001</v>
      </c>
      <c r="J118" s="89"/>
      <c r="K118" s="125"/>
      <c r="L118" s="125"/>
      <c r="M118" s="90">
        <v>12</v>
      </c>
      <c r="N118" s="31" t="s">
        <v>318</v>
      </c>
      <c r="O118" s="31">
        <v>106279059.08059999</v>
      </c>
      <c r="P118" s="31">
        <v>191662.02979999999</v>
      </c>
      <c r="Q118" s="31">
        <v>0</v>
      </c>
      <c r="R118" s="31">
        <v>28731990.7293</v>
      </c>
      <c r="S118" s="31">
        <f t="shared" si="16"/>
        <v>135202711.83969998</v>
      </c>
    </row>
    <row r="119" spans="1:19" ht="24.75" customHeight="1" x14ac:dyDescent="0.2">
      <c r="A119" s="125"/>
      <c r="B119" s="125"/>
      <c r="C119" s="10">
        <v>18</v>
      </c>
      <c r="D119" s="31" t="s">
        <v>319</v>
      </c>
      <c r="E119" s="31">
        <v>204239793.7793</v>
      </c>
      <c r="F119" s="31">
        <v>368322.92070000002</v>
      </c>
      <c r="G119" s="31">
        <v>0</v>
      </c>
      <c r="H119" s="31">
        <v>47538948.0625</v>
      </c>
      <c r="I119" s="31">
        <f t="shared" si="14"/>
        <v>252147064.76250002</v>
      </c>
      <c r="J119" s="89"/>
      <c r="K119" s="125"/>
      <c r="L119" s="125"/>
      <c r="M119" s="90">
        <v>13</v>
      </c>
      <c r="N119" s="31" t="s">
        <v>320</v>
      </c>
      <c r="O119" s="31">
        <v>88925477.794200003</v>
      </c>
      <c r="P119" s="31">
        <v>160366.84669999999</v>
      </c>
      <c r="Q119" s="31">
        <v>0</v>
      </c>
      <c r="R119" s="31">
        <v>26406051.447099999</v>
      </c>
      <c r="S119" s="31">
        <f t="shared" si="16"/>
        <v>115491896.088</v>
      </c>
    </row>
    <row r="120" spans="1:19" ht="24.75" customHeight="1" x14ac:dyDescent="0.2">
      <c r="A120" s="125"/>
      <c r="B120" s="125"/>
      <c r="C120" s="10">
        <v>19</v>
      </c>
      <c r="D120" s="31" t="s">
        <v>321</v>
      </c>
      <c r="E120" s="31">
        <v>113671288.9101</v>
      </c>
      <c r="F120" s="31">
        <v>204993.06409999999</v>
      </c>
      <c r="G120" s="31">
        <v>0</v>
      </c>
      <c r="H120" s="31">
        <v>30437507.6076</v>
      </c>
      <c r="I120" s="31">
        <f t="shared" si="14"/>
        <v>144313789.58179998</v>
      </c>
      <c r="J120" s="89"/>
      <c r="K120" s="125"/>
      <c r="L120" s="125"/>
      <c r="M120" s="90">
        <v>14</v>
      </c>
      <c r="N120" s="31" t="s">
        <v>322</v>
      </c>
      <c r="O120" s="31">
        <v>88548390.978</v>
      </c>
      <c r="P120" s="31">
        <v>159686.81409999999</v>
      </c>
      <c r="Q120" s="31">
        <v>0</v>
      </c>
      <c r="R120" s="31">
        <v>26559807.969900001</v>
      </c>
      <c r="S120" s="31">
        <f t="shared" si="16"/>
        <v>115267885.76199999</v>
      </c>
    </row>
    <row r="121" spans="1:19" ht="24.75" customHeight="1" x14ac:dyDescent="0.2">
      <c r="A121" s="107"/>
      <c r="B121" s="107"/>
      <c r="C121" s="10">
        <v>20</v>
      </c>
      <c r="D121" s="31" t="s">
        <v>323</v>
      </c>
      <c r="E121" s="31">
        <v>127194845.28929999</v>
      </c>
      <c r="F121" s="31">
        <v>229381.23879999999</v>
      </c>
      <c r="G121" s="31">
        <v>0</v>
      </c>
      <c r="H121" s="31">
        <v>36005612.511600003</v>
      </c>
      <c r="I121" s="31">
        <f t="shared" si="14"/>
        <v>163429839.0397</v>
      </c>
      <c r="J121" s="89"/>
      <c r="K121" s="125"/>
      <c r="L121" s="125"/>
      <c r="M121" s="90">
        <v>15</v>
      </c>
      <c r="N121" s="31" t="s">
        <v>324</v>
      </c>
      <c r="O121" s="31">
        <v>101107531.89219999</v>
      </c>
      <c r="P121" s="31">
        <v>182335.77679999999</v>
      </c>
      <c r="Q121" s="31">
        <v>0</v>
      </c>
      <c r="R121" s="31">
        <v>29064247.037900001</v>
      </c>
      <c r="S121" s="31">
        <f t="shared" si="16"/>
        <v>130354114.7069</v>
      </c>
    </row>
    <row r="122" spans="1:19" ht="24.75" customHeight="1" x14ac:dyDescent="0.2">
      <c r="A122" s="10"/>
      <c r="B122" s="113" t="s">
        <v>325</v>
      </c>
      <c r="C122" s="114"/>
      <c r="D122" s="115"/>
      <c r="E122" s="34">
        <f t="shared" ref="E122:I122" si="17">SUM(E102:E121)</f>
        <v>2981971202.6233006</v>
      </c>
      <c r="F122" s="34">
        <f t="shared" si="17"/>
        <v>5377641.2642999999</v>
      </c>
      <c r="G122" s="34">
        <f t="shared" si="17"/>
        <v>0</v>
      </c>
      <c r="H122" s="34">
        <f t="shared" si="17"/>
        <v>779418078.45890009</v>
      </c>
      <c r="I122" s="34">
        <f t="shared" si="17"/>
        <v>3766766922.3464999</v>
      </c>
      <c r="J122" s="89"/>
      <c r="K122" s="107"/>
      <c r="L122" s="107"/>
      <c r="M122" s="90">
        <v>16</v>
      </c>
      <c r="N122" s="31" t="s">
        <v>326</v>
      </c>
      <c r="O122" s="31">
        <v>122375100.8153</v>
      </c>
      <c r="P122" s="31">
        <v>220689.3854</v>
      </c>
      <c r="Q122" s="31">
        <v>0</v>
      </c>
      <c r="R122" s="31">
        <v>30374986.9285</v>
      </c>
      <c r="S122" s="31">
        <f t="shared" si="16"/>
        <v>152970777.12920001</v>
      </c>
    </row>
    <row r="123" spans="1:19" ht="24.75" customHeight="1" x14ac:dyDescent="0.2">
      <c r="A123" s="109">
        <v>6</v>
      </c>
      <c r="B123" s="109" t="s">
        <v>47</v>
      </c>
      <c r="C123" s="10">
        <v>1</v>
      </c>
      <c r="D123" s="31" t="s">
        <v>327</v>
      </c>
      <c r="E123" s="31">
        <v>144439191.69330001</v>
      </c>
      <c r="F123" s="31">
        <v>260479.42939999999</v>
      </c>
      <c r="G123" s="31">
        <v>0</v>
      </c>
      <c r="H123" s="31">
        <v>42012575.228</v>
      </c>
      <c r="I123" s="31">
        <f t="shared" ref="I123:I130" si="18">E123+F123+G123+H123</f>
        <v>186712246.35070002</v>
      </c>
      <c r="J123" s="89"/>
      <c r="K123" s="10"/>
      <c r="L123" s="113" t="s">
        <v>328</v>
      </c>
      <c r="M123" s="114"/>
      <c r="N123" s="115"/>
      <c r="O123" s="34">
        <f t="shared" ref="O123:S123" si="19">SUM(O107:O122)</f>
        <v>2004121164.7726998</v>
      </c>
      <c r="P123" s="34">
        <f t="shared" si="19"/>
        <v>3614201.4599000006</v>
      </c>
      <c r="Q123" s="34">
        <f t="shared" si="19"/>
        <v>0</v>
      </c>
      <c r="R123" s="34">
        <f t="shared" si="19"/>
        <v>527650974.41339999</v>
      </c>
      <c r="S123" s="34">
        <f t="shared" si="19"/>
        <v>2535386340.6459999</v>
      </c>
    </row>
    <row r="124" spans="1:19" ht="24.75" customHeight="1" x14ac:dyDescent="0.2">
      <c r="A124" s="125"/>
      <c r="B124" s="125"/>
      <c r="C124" s="10">
        <v>2</v>
      </c>
      <c r="D124" s="31" t="s">
        <v>329</v>
      </c>
      <c r="E124" s="31">
        <v>165816940.94069999</v>
      </c>
      <c r="F124" s="31">
        <v>299031.73550000001</v>
      </c>
      <c r="G124" s="31">
        <v>0</v>
      </c>
      <c r="H124" s="31">
        <v>48195343.418799996</v>
      </c>
      <c r="I124" s="31">
        <f t="shared" si="18"/>
        <v>214311316.095</v>
      </c>
      <c r="J124" s="89"/>
      <c r="K124" s="109">
        <v>24</v>
      </c>
      <c r="L124" s="109" t="s">
        <v>71</v>
      </c>
      <c r="M124" s="90">
        <v>1</v>
      </c>
      <c r="N124" s="31" t="s">
        <v>330</v>
      </c>
      <c r="O124" s="31">
        <v>171730493.19080001</v>
      </c>
      <c r="P124" s="31">
        <v>309696.14520000003</v>
      </c>
      <c r="Q124" s="31">
        <v>0</v>
      </c>
      <c r="R124" s="31">
        <v>256333374.389</v>
      </c>
      <c r="S124" s="31">
        <f t="shared" ref="S124:S143" si="20">O124+P124+Q124+R124</f>
        <v>428373563.72500002</v>
      </c>
    </row>
    <row r="125" spans="1:19" ht="24.75" customHeight="1" x14ac:dyDescent="0.2">
      <c r="A125" s="125"/>
      <c r="B125" s="125"/>
      <c r="C125" s="10">
        <v>3</v>
      </c>
      <c r="D125" s="31" t="s">
        <v>331</v>
      </c>
      <c r="E125" s="31">
        <v>110351350.3266</v>
      </c>
      <c r="F125" s="31">
        <v>199005.9376</v>
      </c>
      <c r="G125" s="31">
        <v>0</v>
      </c>
      <c r="H125" s="31">
        <v>34193631.561499998</v>
      </c>
      <c r="I125" s="31">
        <f t="shared" si="18"/>
        <v>144743987.82569999</v>
      </c>
      <c r="J125" s="89"/>
      <c r="K125" s="125"/>
      <c r="L125" s="125"/>
      <c r="M125" s="90">
        <v>2</v>
      </c>
      <c r="N125" s="31" t="s">
        <v>332</v>
      </c>
      <c r="O125" s="31">
        <v>220736851.55930001</v>
      </c>
      <c r="P125" s="31">
        <v>398073.46240000002</v>
      </c>
      <c r="Q125" s="31">
        <v>0</v>
      </c>
      <c r="R125" s="31">
        <v>272599058.52969998</v>
      </c>
      <c r="S125" s="31">
        <f t="shared" si="20"/>
        <v>493733983.55139995</v>
      </c>
    </row>
    <row r="126" spans="1:19" ht="24.75" customHeight="1" x14ac:dyDescent="0.2">
      <c r="A126" s="125"/>
      <c r="B126" s="125"/>
      <c r="C126" s="10">
        <v>4</v>
      </c>
      <c r="D126" s="31" t="s">
        <v>333</v>
      </c>
      <c r="E126" s="31">
        <v>136068200.33140001</v>
      </c>
      <c r="F126" s="31">
        <v>245383.31159999999</v>
      </c>
      <c r="G126" s="31">
        <v>0</v>
      </c>
      <c r="H126" s="31">
        <v>38085725.061899997</v>
      </c>
      <c r="I126" s="31">
        <f t="shared" si="18"/>
        <v>174399308.7049</v>
      </c>
      <c r="J126" s="89"/>
      <c r="K126" s="125"/>
      <c r="L126" s="125"/>
      <c r="M126" s="90">
        <v>3</v>
      </c>
      <c r="N126" s="31" t="s">
        <v>334</v>
      </c>
      <c r="O126" s="31">
        <v>355980266.71109998</v>
      </c>
      <c r="P126" s="31">
        <v>641969.36910000001</v>
      </c>
      <c r="Q126" s="31">
        <v>0</v>
      </c>
      <c r="R126" s="31">
        <v>315671855.01560003</v>
      </c>
      <c r="S126" s="31">
        <f t="shared" si="20"/>
        <v>672294091.09579992</v>
      </c>
    </row>
    <row r="127" spans="1:19" ht="24.75" customHeight="1" x14ac:dyDescent="0.2">
      <c r="A127" s="125"/>
      <c r="B127" s="125"/>
      <c r="C127" s="10">
        <v>5</v>
      </c>
      <c r="D127" s="31" t="s">
        <v>335</v>
      </c>
      <c r="E127" s="31">
        <v>142995815.56459999</v>
      </c>
      <c r="F127" s="31">
        <v>257876.467</v>
      </c>
      <c r="G127" s="31">
        <v>0</v>
      </c>
      <c r="H127" s="31">
        <v>41640845.795999996</v>
      </c>
      <c r="I127" s="31">
        <f t="shared" si="18"/>
        <v>184894537.8276</v>
      </c>
      <c r="J127" s="89"/>
      <c r="K127" s="125"/>
      <c r="L127" s="125"/>
      <c r="M127" s="90">
        <v>4</v>
      </c>
      <c r="N127" s="31" t="s">
        <v>336</v>
      </c>
      <c r="O127" s="31">
        <v>139132575.45030001</v>
      </c>
      <c r="P127" s="31">
        <v>250909.5588</v>
      </c>
      <c r="Q127" s="31">
        <v>0</v>
      </c>
      <c r="R127" s="31">
        <v>246046199.5379</v>
      </c>
      <c r="S127" s="31">
        <f t="shared" si="20"/>
        <v>385429684.54700005</v>
      </c>
    </row>
    <row r="128" spans="1:19" ht="24.75" customHeight="1" x14ac:dyDescent="0.2">
      <c r="A128" s="125"/>
      <c r="B128" s="125"/>
      <c r="C128" s="10">
        <v>6</v>
      </c>
      <c r="D128" s="31" t="s">
        <v>337</v>
      </c>
      <c r="E128" s="31">
        <v>140587084.55829999</v>
      </c>
      <c r="F128" s="31">
        <v>253532.59830000001</v>
      </c>
      <c r="G128" s="31">
        <v>0</v>
      </c>
      <c r="H128" s="31">
        <v>42164735.411300004</v>
      </c>
      <c r="I128" s="31">
        <f t="shared" si="18"/>
        <v>183005352.5679</v>
      </c>
      <c r="J128" s="89"/>
      <c r="K128" s="125"/>
      <c r="L128" s="125"/>
      <c r="M128" s="90">
        <v>5</v>
      </c>
      <c r="N128" s="31" t="s">
        <v>338</v>
      </c>
      <c r="O128" s="31">
        <v>116975165.3863</v>
      </c>
      <c r="P128" s="31">
        <v>210951.22440000001</v>
      </c>
      <c r="Q128" s="31">
        <v>0</v>
      </c>
      <c r="R128" s="31">
        <v>238731771.7295</v>
      </c>
      <c r="S128" s="31">
        <f t="shared" si="20"/>
        <v>355917888.34020001</v>
      </c>
    </row>
    <row r="129" spans="1:19" ht="24.75" customHeight="1" x14ac:dyDescent="0.2">
      <c r="A129" s="125"/>
      <c r="B129" s="125"/>
      <c r="C129" s="10">
        <v>7</v>
      </c>
      <c r="D129" s="31" t="s">
        <v>339</v>
      </c>
      <c r="E129" s="31">
        <v>194230673.8082</v>
      </c>
      <c r="F129" s="31">
        <v>350272.62680000003</v>
      </c>
      <c r="G129" s="31">
        <v>0</v>
      </c>
      <c r="H129" s="31">
        <v>51762146.455899999</v>
      </c>
      <c r="I129" s="31">
        <f t="shared" si="18"/>
        <v>246343092.89090002</v>
      </c>
      <c r="J129" s="89"/>
      <c r="K129" s="125"/>
      <c r="L129" s="125"/>
      <c r="M129" s="90">
        <v>6</v>
      </c>
      <c r="N129" s="31" t="s">
        <v>340</v>
      </c>
      <c r="O129" s="31">
        <v>130773919.29189999</v>
      </c>
      <c r="P129" s="31">
        <v>235835.6862</v>
      </c>
      <c r="Q129" s="31">
        <v>0</v>
      </c>
      <c r="R129" s="31">
        <v>240453714.17539999</v>
      </c>
      <c r="S129" s="31">
        <f t="shared" si="20"/>
        <v>371463469.15349996</v>
      </c>
    </row>
    <row r="130" spans="1:19" ht="24.75" customHeight="1" x14ac:dyDescent="0.2">
      <c r="A130" s="107"/>
      <c r="B130" s="107"/>
      <c r="C130" s="10">
        <v>8</v>
      </c>
      <c r="D130" s="31" t="s">
        <v>341</v>
      </c>
      <c r="E130" s="31">
        <v>179282172.3294</v>
      </c>
      <c r="F130" s="31">
        <v>323314.7279</v>
      </c>
      <c r="G130" s="31">
        <v>0</v>
      </c>
      <c r="H130" s="31">
        <v>54224209.965000004</v>
      </c>
      <c r="I130" s="31">
        <f t="shared" si="18"/>
        <v>233829697.0223</v>
      </c>
      <c r="J130" s="89"/>
      <c r="K130" s="125"/>
      <c r="L130" s="125"/>
      <c r="M130" s="90">
        <v>7</v>
      </c>
      <c r="N130" s="31" t="s">
        <v>342</v>
      </c>
      <c r="O130" s="31">
        <v>120070437.259</v>
      </c>
      <c r="P130" s="31">
        <v>216533.19029999999</v>
      </c>
      <c r="Q130" s="31">
        <v>0</v>
      </c>
      <c r="R130" s="31">
        <v>236122990.10370001</v>
      </c>
      <c r="S130" s="31">
        <f t="shared" si="20"/>
        <v>356409960.55300003</v>
      </c>
    </row>
    <row r="131" spans="1:19" ht="24.75" customHeight="1" x14ac:dyDescent="0.2">
      <c r="A131" s="10"/>
      <c r="B131" s="113" t="s">
        <v>343</v>
      </c>
      <c r="C131" s="114"/>
      <c r="D131" s="115"/>
      <c r="E131" s="34">
        <f t="shared" ref="E131:I131" si="21">SUM(E123:E130)</f>
        <v>1213771429.5525</v>
      </c>
      <c r="F131" s="34">
        <f t="shared" si="21"/>
        <v>2188896.8341000001</v>
      </c>
      <c r="G131" s="34">
        <f t="shared" si="21"/>
        <v>0</v>
      </c>
      <c r="H131" s="34">
        <f t="shared" si="21"/>
        <v>352279212.89839995</v>
      </c>
      <c r="I131" s="34">
        <f t="shared" si="21"/>
        <v>1568239539.2850001</v>
      </c>
      <c r="J131" s="89"/>
      <c r="K131" s="125"/>
      <c r="L131" s="125"/>
      <c r="M131" s="90">
        <v>8</v>
      </c>
      <c r="N131" s="31" t="s">
        <v>344</v>
      </c>
      <c r="O131" s="31">
        <v>144852208.89390001</v>
      </c>
      <c r="P131" s="31">
        <v>261224.25829999999</v>
      </c>
      <c r="Q131" s="31">
        <v>0</v>
      </c>
      <c r="R131" s="31">
        <v>243841727.1832</v>
      </c>
      <c r="S131" s="31">
        <f t="shared" si="20"/>
        <v>388955160.33539999</v>
      </c>
    </row>
    <row r="132" spans="1:19" ht="24.75" customHeight="1" x14ac:dyDescent="0.2">
      <c r="A132" s="109">
        <v>7</v>
      </c>
      <c r="B132" s="109" t="s">
        <v>48</v>
      </c>
      <c r="C132" s="10">
        <v>1</v>
      </c>
      <c r="D132" s="31" t="s">
        <v>345</v>
      </c>
      <c r="E132" s="31">
        <v>142855348.26100001</v>
      </c>
      <c r="F132" s="31">
        <v>257623.15040000001</v>
      </c>
      <c r="G132" s="31">
        <v>-6066891.2400000002</v>
      </c>
      <c r="H132" s="31">
        <v>35108059.281599998</v>
      </c>
      <c r="I132" s="31">
        <f t="shared" ref="I132:I154" si="22">E132+F132+G132+H132</f>
        <v>172154139.45300001</v>
      </c>
      <c r="J132" s="89"/>
      <c r="K132" s="125"/>
      <c r="L132" s="125"/>
      <c r="M132" s="90">
        <v>9</v>
      </c>
      <c r="N132" s="31" t="s">
        <v>346</v>
      </c>
      <c r="O132" s="31">
        <v>96723117.536799997</v>
      </c>
      <c r="P132" s="31">
        <v>174428.99100000001</v>
      </c>
      <c r="Q132" s="31">
        <v>0</v>
      </c>
      <c r="R132" s="31">
        <v>231484317.62110001</v>
      </c>
      <c r="S132" s="31">
        <f t="shared" si="20"/>
        <v>328381864.14890003</v>
      </c>
    </row>
    <row r="133" spans="1:19" ht="24.75" customHeight="1" x14ac:dyDescent="0.2">
      <c r="A133" s="125"/>
      <c r="B133" s="125"/>
      <c r="C133" s="10">
        <v>2</v>
      </c>
      <c r="D133" s="31" t="s">
        <v>347</v>
      </c>
      <c r="E133" s="31">
        <v>126048229.70730001</v>
      </c>
      <c r="F133" s="31">
        <v>227313.4498</v>
      </c>
      <c r="G133" s="31">
        <v>-6066891.2400000002</v>
      </c>
      <c r="H133" s="31">
        <v>30510673.944600001</v>
      </c>
      <c r="I133" s="31">
        <f t="shared" si="22"/>
        <v>150719325.8617</v>
      </c>
      <c r="J133" s="89"/>
      <c r="K133" s="125"/>
      <c r="L133" s="125"/>
      <c r="M133" s="90">
        <v>10</v>
      </c>
      <c r="N133" s="31" t="s">
        <v>348</v>
      </c>
      <c r="O133" s="31">
        <v>164922653.7326</v>
      </c>
      <c r="P133" s="31">
        <v>297418.99160000001</v>
      </c>
      <c r="Q133" s="31">
        <v>0</v>
      </c>
      <c r="R133" s="31">
        <v>254006999.74149999</v>
      </c>
      <c r="S133" s="31">
        <f t="shared" si="20"/>
        <v>419227072.46570003</v>
      </c>
    </row>
    <row r="134" spans="1:19" ht="24.75" customHeight="1" x14ac:dyDescent="0.2">
      <c r="A134" s="125"/>
      <c r="B134" s="125"/>
      <c r="C134" s="10">
        <v>3</v>
      </c>
      <c r="D134" s="31" t="s">
        <v>349</v>
      </c>
      <c r="E134" s="31">
        <v>122052161.3883</v>
      </c>
      <c r="F134" s="31">
        <v>220107.0013</v>
      </c>
      <c r="G134" s="31">
        <v>-6066891.2400000002</v>
      </c>
      <c r="H134" s="31">
        <v>29149576.7973</v>
      </c>
      <c r="I134" s="31">
        <f t="shared" si="22"/>
        <v>145354953.94690001</v>
      </c>
      <c r="J134" s="89"/>
      <c r="K134" s="125"/>
      <c r="L134" s="125"/>
      <c r="M134" s="90">
        <v>11</v>
      </c>
      <c r="N134" s="31" t="s">
        <v>350</v>
      </c>
      <c r="O134" s="31">
        <v>142567475.44240001</v>
      </c>
      <c r="P134" s="31">
        <v>257104.005</v>
      </c>
      <c r="Q134" s="31">
        <v>0</v>
      </c>
      <c r="R134" s="31">
        <v>245685571.9219</v>
      </c>
      <c r="S134" s="31">
        <f t="shared" si="20"/>
        <v>388510151.36930001</v>
      </c>
    </row>
    <row r="135" spans="1:19" ht="24.75" customHeight="1" x14ac:dyDescent="0.2">
      <c r="A135" s="125"/>
      <c r="B135" s="125"/>
      <c r="C135" s="10">
        <v>4</v>
      </c>
      <c r="D135" s="31" t="s">
        <v>351</v>
      </c>
      <c r="E135" s="31">
        <v>144691241.95860001</v>
      </c>
      <c r="F135" s="31">
        <v>260933.973</v>
      </c>
      <c r="G135" s="31">
        <v>-6066891.2400000002</v>
      </c>
      <c r="H135" s="31">
        <v>36910399.192100003</v>
      </c>
      <c r="I135" s="31">
        <f t="shared" si="22"/>
        <v>175795683.88370001</v>
      </c>
      <c r="J135" s="89"/>
      <c r="K135" s="125"/>
      <c r="L135" s="125"/>
      <c r="M135" s="90">
        <v>12</v>
      </c>
      <c r="N135" s="31" t="s">
        <v>352</v>
      </c>
      <c r="O135" s="31">
        <v>196023207.49610001</v>
      </c>
      <c r="P135" s="31">
        <v>353505.25469999999</v>
      </c>
      <c r="Q135" s="31">
        <v>0</v>
      </c>
      <c r="R135" s="31">
        <v>261824782.43380001</v>
      </c>
      <c r="S135" s="31">
        <f t="shared" si="20"/>
        <v>458201495.1846</v>
      </c>
    </row>
    <row r="136" spans="1:19" ht="24.75" customHeight="1" x14ac:dyDescent="0.2">
      <c r="A136" s="125"/>
      <c r="B136" s="125"/>
      <c r="C136" s="10">
        <v>5</v>
      </c>
      <c r="D136" s="31" t="s">
        <v>353</v>
      </c>
      <c r="E136" s="31">
        <v>187786704.31529999</v>
      </c>
      <c r="F136" s="31">
        <v>338651.67080000002</v>
      </c>
      <c r="G136" s="31">
        <v>-6066891.2400000002</v>
      </c>
      <c r="H136" s="31">
        <v>48172937.506999999</v>
      </c>
      <c r="I136" s="31">
        <f t="shared" si="22"/>
        <v>230231402.25309998</v>
      </c>
      <c r="J136" s="89"/>
      <c r="K136" s="125"/>
      <c r="L136" s="125"/>
      <c r="M136" s="90">
        <v>13</v>
      </c>
      <c r="N136" s="31" t="s">
        <v>354</v>
      </c>
      <c r="O136" s="31">
        <v>212084444.5555</v>
      </c>
      <c r="P136" s="31">
        <v>382469.84399999998</v>
      </c>
      <c r="Q136" s="31">
        <v>0</v>
      </c>
      <c r="R136" s="31">
        <v>271241299.18330002</v>
      </c>
      <c r="S136" s="31">
        <f t="shared" si="20"/>
        <v>483708213.58280003</v>
      </c>
    </row>
    <row r="137" spans="1:19" ht="24.75" customHeight="1" x14ac:dyDescent="0.2">
      <c r="A137" s="125"/>
      <c r="B137" s="125"/>
      <c r="C137" s="10">
        <v>6</v>
      </c>
      <c r="D137" s="31" t="s">
        <v>355</v>
      </c>
      <c r="E137" s="31">
        <v>153424091.07049999</v>
      </c>
      <c r="F137" s="31">
        <v>276682.65960000001</v>
      </c>
      <c r="G137" s="31">
        <v>-6066891.2400000002</v>
      </c>
      <c r="H137" s="31">
        <v>36030816.101199999</v>
      </c>
      <c r="I137" s="31">
        <f t="shared" si="22"/>
        <v>183664698.59129995</v>
      </c>
      <c r="J137" s="89"/>
      <c r="K137" s="125"/>
      <c r="L137" s="125"/>
      <c r="M137" s="90">
        <v>14</v>
      </c>
      <c r="N137" s="31" t="s">
        <v>356</v>
      </c>
      <c r="O137" s="31">
        <v>114168335.73649999</v>
      </c>
      <c r="P137" s="31">
        <v>205889.4307</v>
      </c>
      <c r="Q137" s="31">
        <v>0</v>
      </c>
      <c r="R137" s="31">
        <v>238156726.68779999</v>
      </c>
      <c r="S137" s="31">
        <f t="shared" si="20"/>
        <v>352530951.85500002</v>
      </c>
    </row>
    <row r="138" spans="1:19" ht="24.75" customHeight="1" x14ac:dyDescent="0.2">
      <c r="A138" s="125"/>
      <c r="B138" s="125"/>
      <c r="C138" s="10">
        <v>7</v>
      </c>
      <c r="D138" s="31" t="s">
        <v>357</v>
      </c>
      <c r="E138" s="31">
        <v>145537072.28389999</v>
      </c>
      <c r="F138" s="31">
        <v>262459.33049999998</v>
      </c>
      <c r="G138" s="31">
        <v>-6066891.2400000002</v>
      </c>
      <c r="H138" s="31">
        <v>34002594.144699998</v>
      </c>
      <c r="I138" s="31">
        <f t="shared" si="22"/>
        <v>173735234.51909998</v>
      </c>
      <c r="J138" s="89"/>
      <c r="K138" s="125"/>
      <c r="L138" s="125"/>
      <c r="M138" s="90">
        <v>15</v>
      </c>
      <c r="N138" s="31" t="s">
        <v>358</v>
      </c>
      <c r="O138" s="31">
        <v>137762432.74959999</v>
      </c>
      <c r="P138" s="31">
        <v>248438.66450000001</v>
      </c>
      <c r="Q138" s="31">
        <v>0</v>
      </c>
      <c r="R138" s="31">
        <v>246013837.38159999</v>
      </c>
      <c r="S138" s="31">
        <f t="shared" si="20"/>
        <v>384024708.79569995</v>
      </c>
    </row>
    <row r="139" spans="1:19" ht="24.75" customHeight="1" x14ac:dyDescent="0.2">
      <c r="A139" s="125"/>
      <c r="B139" s="125"/>
      <c r="C139" s="10">
        <v>8</v>
      </c>
      <c r="D139" s="31" t="s">
        <v>359</v>
      </c>
      <c r="E139" s="31">
        <v>125067647.1918</v>
      </c>
      <c r="F139" s="31">
        <v>225545.08230000001</v>
      </c>
      <c r="G139" s="31">
        <v>-6066891.2400000002</v>
      </c>
      <c r="H139" s="31">
        <v>30991172.148499999</v>
      </c>
      <c r="I139" s="31">
        <f t="shared" si="22"/>
        <v>150217473.18260002</v>
      </c>
      <c r="J139" s="89"/>
      <c r="K139" s="125"/>
      <c r="L139" s="125"/>
      <c r="M139" s="90">
        <v>16</v>
      </c>
      <c r="N139" s="31" t="s">
        <v>360</v>
      </c>
      <c r="O139" s="31">
        <v>206240711.90000001</v>
      </c>
      <c r="P139" s="31">
        <v>371931.34590000001</v>
      </c>
      <c r="Q139" s="31">
        <v>0</v>
      </c>
      <c r="R139" s="31">
        <v>268891487.36879998</v>
      </c>
      <c r="S139" s="31">
        <f t="shared" si="20"/>
        <v>475504130.61469996</v>
      </c>
    </row>
    <row r="140" spans="1:19" ht="24.75" customHeight="1" x14ac:dyDescent="0.2">
      <c r="A140" s="125"/>
      <c r="B140" s="125"/>
      <c r="C140" s="10">
        <v>9</v>
      </c>
      <c r="D140" s="31" t="s">
        <v>361</v>
      </c>
      <c r="E140" s="31">
        <v>157992695.66620001</v>
      </c>
      <c r="F140" s="31">
        <v>284921.61119999998</v>
      </c>
      <c r="G140" s="31">
        <v>-6066891.2400000002</v>
      </c>
      <c r="H140" s="31">
        <v>38433960.168799996</v>
      </c>
      <c r="I140" s="31">
        <f t="shared" si="22"/>
        <v>190644686.2062</v>
      </c>
      <c r="J140" s="89"/>
      <c r="K140" s="125"/>
      <c r="L140" s="125"/>
      <c r="M140" s="90">
        <v>17</v>
      </c>
      <c r="N140" s="31" t="s">
        <v>362</v>
      </c>
      <c r="O140" s="31">
        <v>200119282.1516</v>
      </c>
      <c r="P140" s="31">
        <v>360892.05310000002</v>
      </c>
      <c r="Q140" s="31">
        <v>0</v>
      </c>
      <c r="R140" s="31">
        <v>266356355.04499999</v>
      </c>
      <c r="S140" s="31">
        <f t="shared" si="20"/>
        <v>466836529.24969995</v>
      </c>
    </row>
    <row r="141" spans="1:19" ht="24.75" customHeight="1" x14ac:dyDescent="0.2">
      <c r="A141" s="125"/>
      <c r="B141" s="125"/>
      <c r="C141" s="10">
        <v>10</v>
      </c>
      <c r="D141" s="31" t="s">
        <v>363</v>
      </c>
      <c r="E141" s="31">
        <v>149479000.87099999</v>
      </c>
      <c r="F141" s="31">
        <v>269568.14419999998</v>
      </c>
      <c r="G141" s="31">
        <v>-6066891.2400000002</v>
      </c>
      <c r="H141" s="31">
        <v>38503183.256499998</v>
      </c>
      <c r="I141" s="31">
        <f t="shared" si="22"/>
        <v>182184861.03169999</v>
      </c>
      <c r="J141" s="89"/>
      <c r="K141" s="125"/>
      <c r="L141" s="125"/>
      <c r="M141" s="90">
        <v>18</v>
      </c>
      <c r="N141" s="31" t="s">
        <v>364</v>
      </c>
      <c r="O141" s="31">
        <v>204338522.692</v>
      </c>
      <c r="P141" s="31">
        <v>368500.9669</v>
      </c>
      <c r="Q141" s="31">
        <v>0</v>
      </c>
      <c r="R141" s="31">
        <v>268057037.15059999</v>
      </c>
      <c r="S141" s="31">
        <f t="shared" si="20"/>
        <v>472764060.80949998</v>
      </c>
    </row>
    <row r="142" spans="1:19" ht="24.75" customHeight="1" x14ac:dyDescent="0.2">
      <c r="A142" s="125"/>
      <c r="B142" s="125"/>
      <c r="C142" s="10">
        <v>11</v>
      </c>
      <c r="D142" s="31" t="s">
        <v>365</v>
      </c>
      <c r="E142" s="31">
        <v>171143479.8251</v>
      </c>
      <c r="F142" s="31">
        <v>308637.5343</v>
      </c>
      <c r="G142" s="31">
        <v>-6066891.2400000002</v>
      </c>
      <c r="H142" s="31">
        <v>40173897.715099998</v>
      </c>
      <c r="I142" s="31">
        <f t="shared" si="22"/>
        <v>205559123.83449998</v>
      </c>
      <c r="J142" s="89"/>
      <c r="K142" s="125"/>
      <c r="L142" s="125"/>
      <c r="M142" s="90">
        <v>19</v>
      </c>
      <c r="N142" s="31" t="s">
        <v>366</v>
      </c>
      <c r="O142" s="31">
        <v>158036740.70140001</v>
      </c>
      <c r="P142" s="31">
        <v>285001.04139999999</v>
      </c>
      <c r="Q142" s="31">
        <v>0</v>
      </c>
      <c r="R142" s="31">
        <v>252178102.54589999</v>
      </c>
      <c r="S142" s="31">
        <f t="shared" si="20"/>
        <v>410499844.28869998</v>
      </c>
    </row>
    <row r="143" spans="1:19" ht="24.75" customHeight="1" x14ac:dyDescent="0.2">
      <c r="A143" s="125"/>
      <c r="B143" s="125"/>
      <c r="C143" s="10">
        <v>12</v>
      </c>
      <c r="D143" s="31" t="s">
        <v>367</v>
      </c>
      <c r="E143" s="31">
        <v>131428111.98379999</v>
      </c>
      <c r="F143" s="31">
        <v>237015.4473</v>
      </c>
      <c r="G143" s="31">
        <v>-6066891.2400000002</v>
      </c>
      <c r="H143" s="31">
        <v>34395583.917099997</v>
      </c>
      <c r="I143" s="31">
        <f t="shared" si="22"/>
        <v>159993820.10820001</v>
      </c>
      <c r="J143" s="89"/>
      <c r="K143" s="107"/>
      <c r="L143" s="107"/>
      <c r="M143" s="90">
        <v>20</v>
      </c>
      <c r="N143" s="31" t="s">
        <v>368</v>
      </c>
      <c r="O143" s="31">
        <v>180773922.27669999</v>
      </c>
      <c r="P143" s="31">
        <v>326004.92690000002</v>
      </c>
      <c r="Q143" s="31">
        <v>0</v>
      </c>
      <c r="R143" s="31">
        <v>259528665.67680001</v>
      </c>
      <c r="S143" s="31">
        <f t="shared" si="20"/>
        <v>440628592.8804</v>
      </c>
    </row>
    <row r="144" spans="1:19" ht="24.75" customHeight="1" x14ac:dyDescent="0.2">
      <c r="A144" s="125"/>
      <c r="B144" s="125"/>
      <c r="C144" s="10">
        <v>13</v>
      </c>
      <c r="D144" s="31" t="s">
        <v>369</v>
      </c>
      <c r="E144" s="31">
        <v>157876053.73879999</v>
      </c>
      <c r="F144" s="31">
        <v>284711.261</v>
      </c>
      <c r="G144" s="31">
        <v>-6066891.2400000002</v>
      </c>
      <c r="H144" s="31">
        <v>43707685.548</v>
      </c>
      <c r="I144" s="31">
        <f t="shared" si="22"/>
        <v>195801559.30779999</v>
      </c>
      <c r="J144" s="89"/>
      <c r="K144" s="10"/>
      <c r="L144" s="113" t="s">
        <v>370</v>
      </c>
      <c r="M144" s="114"/>
      <c r="N144" s="115"/>
      <c r="O144" s="34">
        <f t="shared" ref="O144:S144" si="23">SUM(O124:O143)</f>
        <v>3414012764.713799</v>
      </c>
      <c r="P144" s="34">
        <f t="shared" si="23"/>
        <v>6156778.4104000004</v>
      </c>
      <c r="Q144" s="34">
        <f t="shared" si="23"/>
        <v>0</v>
      </c>
      <c r="R144" s="34">
        <f t="shared" si="23"/>
        <v>5113225873.4221001</v>
      </c>
      <c r="S144" s="34">
        <f t="shared" si="23"/>
        <v>8533395416.5462999</v>
      </c>
    </row>
    <row r="145" spans="1:19" ht="24.75" customHeight="1" x14ac:dyDescent="0.2">
      <c r="A145" s="125"/>
      <c r="B145" s="125"/>
      <c r="C145" s="10">
        <v>14</v>
      </c>
      <c r="D145" s="31" t="s">
        <v>371</v>
      </c>
      <c r="E145" s="31">
        <v>116623672.62180001</v>
      </c>
      <c r="F145" s="31">
        <v>210317.34770000001</v>
      </c>
      <c r="G145" s="31">
        <v>-6066891.2400000002</v>
      </c>
      <c r="H145" s="31">
        <v>29301229.054400001</v>
      </c>
      <c r="I145" s="31">
        <f t="shared" si="22"/>
        <v>140068327.78390002</v>
      </c>
      <c r="J145" s="89"/>
      <c r="K145" s="109">
        <v>25</v>
      </c>
      <c r="L145" s="109" t="s">
        <v>73</v>
      </c>
      <c r="M145" s="90">
        <v>1</v>
      </c>
      <c r="N145" s="31" t="s">
        <v>372</v>
      </c>
      <c r="O145" s="31">
        <v>118280610.77509999</v>
      </c>
      <c r="P145" s="31">
        <v>213305.44459999999</v>
      </c>
      <c r="Q145" s="31">
        <v>-3018317.48</v>
      </c>
      <c r="R145" s="31">
        <v>31790988.075199999</v>
      </c>
      <c r="S145" s="31">
        <f t="shared" ref="S145:S157" si="24">O145+P145+Q145+R145</f>
        <v>147266586.81489998</v>
      </c>
    </row>
    <row r="146" spans="1:19" ht="24.75" customHeight="1" x14ac:dyDescent="0.2">
      <c r="A146" s="125"/>
      <c r="B146" s="125"/>
      <c r="C146" s="10">
        <v>15</v>
      </c>
      <c r="D146" s="31" t="s">
        <v>373</v>
      </c>
      <c r="E146" s="31">
        <v>122515635.82340001</v>
      </c>
      <c r="F146" s="31">
        <v>220942.82399999999</v>
      </c>
      <c r="G146" s="31">
        <v>-6066891.2400000002</v>
      </c>
      <c r="H146" s="31">
        <v>31467316.699099999</v>
      </c>
      <c r="I146" s="31">
        <f t="shared" si="22"/>
        <v>148137004.1065</v>
      </c>
      <c r="J146" s="89"/>
      <c r="K146" s="125"/>
      <c r="L146" s="125"/>
      <c r="M146" s="90">
        <v>2</v>
      </c>
      <c r="N146" s="31" t="s">
        <v>374</v>
      </c>
      <c r="O146" s="31">
        <v>133323605.11319999</v>
      </c>
      <c r="P146" s="31">
        <v>240433.7506</v>
      </c>
      <c r="Q146" s="31">
        <v>-3018317.48</v>
      </c>
      <c r="R146" s="31">
        <v>31728875.954599999</v>
      </c>
      <c r="S146" s="31">
        <f t="shared" si="24"/>
        <v>162274597.33839998</v>
      </c>
    </row>
    <row r="147" spans="1:19" ht="24.75" customHeight="1" x14ac:dyDescent="0.2">
      <c r="A147" s="125"/>
      <c r="B147" s="125"/>
      <c r="C147" s="10">
        <v>16</v>
      </c>
      <c r="D147" s="31" t="s">
        <v>375</v>
      </c>
      <c r="E147" s="31">
        <v>111749201.0247</v>
      </c>
      <c r="F147" s="31">
        <v>201526.8002</v>
      </c>
      <c r="G147" s="31">
        <v>-6066891.2400000002</v>
      </c>
      <c r="H147" s="31">
        <v>27315019.852299999</v>
      </c>
      <c r="I147" s="31">
        <f t="shared" si="22"/>
        <v>133198856.43720001</v>
      </c>
      <c r="J147" s="89"/>
      <c r="K147" s="125"/>
      <c r="L147" s="125"/>
      <c r="M147" s="90">
        <v>3</v>
      </c>
      <c r="N147" s="31" t="s">
        <v>376</v>
      </c>
      <c r="O147" s="31">
        <v>136511536.54080001</v>
      </c>
      <c r="P147" s="31">
        <v>246182.8174</v>
      </c>
      <c r="Q147" s="31">
        <v>-3018317.48</v>
      </c>
      <c r="R147" s="31">
        <v>33690414.454499997</v>
      </c>
      <c r="S147" s="31">
        <f t="shared" si="24"/>
        <v>167429816.33270001</v>
      </c>
    </row>
    <row r="148" spans="1:19" ht="24.75" customHeight="1" x14ac:dyDescent="0.2">
      <c r="A148" s="125"/>
      <c r="B148" s="125"/>
      <c r="C148" s="10">
        <v>17</v>
      </c>
      <c r="D148" s="31" t="s">
        <v>377</v>
      </c>
      <c r="E148" s="31">
        <v>141396877.2985</v>
      </c>
      <c r="F148" s="31">
        <v>254992.9662</v>
      </c>
      <c r="G148" s="31">
        <v>-6066891.2400000002</v>
      </c>
      <c r="H148" s="31">
        <v>34480697.839299999</v>
      </c>
      <c r="I148" s="31">
        <f t="shared" si="22"/>
        <v>170065676.86399999</v>
      </c>
      <c r="J148" s="89"/>
      <c r="K148" s="125"/>
      <c r="L148" s="125"/>
      <c r="M148" s="90">
        <v>4</v>
      </c>
      <c r="N148" s="31" t="s">
        <v>378</v>
      </c>
      <c r="O148" s="31">
        <v>161065010.03330001</v>
      </c>
      <c r="P148" s="31">
        <v>290462.17599999998</v>
      </c>
      <c r="Q148" s="31">
        <v>-3018317.48</v>
      </c>
      <c r="R148" s="31">
        <v>38470000.182700001</v>
      </c>
      <c r="S148" s="31">
        <f t="shared" si="24"/>
        <v>196807154.91200003</v>
      </c>
    </row>
    <row r="149" spans="1:19" ht="24.75" customHeight="1" x14ac:dyDescent="0.2">
      <c r="A149" s="125"/>
      <c r="B149" s="125"/>
      <c r="C149" s="10">
        <v>18</v>
      </c>
      <c r="D149" s="31" t="s">
        <v>379</v>
      </c>
      <c r="E149" s="31">
        <v>132503242.1503</v>
      </c>
      <c r="F149" s="31">
        <v>238954.32060000001</v>
      </c>
      <c r="G149" s="31">
        <v>-6066891.2400000002</v>
      </c>
      <c r="H149" s="31">
        <v>34945885.695799999</v>
      </c>
      <c r="I149" s="31">
        <f t="shared" si="22"/>
        <v>161621190.9267</v>
      </c>
      <c r="J149" s="89"/>
      <c r="K149" s="125"/>
      <c r="L149" s="125"/>
      <c r="M149" s="90">
        <v>5</v>
      </c>
      <c r="N149" s="31" t="s">
        <v>380</v>
      </c>
      <c r="O149" s="31">
        <v>115007348.4883</v>
      </c>
      <c r="P149" s="31">
        <v>207402.49350000001</v>
      </c>
      <c r="Q149" s="31">
        <v>-3018317.48</v>
      </c>
      <c r="R149" s="31">
        <v>29311074.587499999</v>
      </c>
      <c r="S149" s="31">
        <f t="shared" si="24"/>
        <v>141507508.08929998</v>
      </c>
    </row>
    <row r="150" spans="1:19" ht="24.75" customHeight="1" x14ac:dyDescent="0.2">
      <c r="A150" s="125"/>
      <c r="B150" s="125"/>
      <c r="C150" s="10">
        <v>19</v>
      </c>
      <c r="D150" s="31" t="s">
        <v>381</v>
      </c>
      <c r="E150" s="31">
        <v>155185686.7613</v>
      </c>
      <c r="F150" s="31">
        <v>279859.49430000002</v>
      </c>
      <c r="G150" s="31">
        <v>-6066891.2400000002</v>
      </c>
      <c r="H150" s="31">
        <v>41114939.878600001</v>
      </c>
      <c r="I150" s="31">
        <f t="shared" si="22"/>
        <v>190513594.8942</v>
      </c>
      <c r="J150" s="89"/>
      <c r="K150" s="125"/>
      <c r="L150" s="125"/>
      <c r="M150" s="90">
        <v>6</v>
      </c>
      <c r="N150" s="31" t="s">
        <v>382</v>
      </c>
      <c r="O150" s="31">
        <v>108145355.7536</v>
      </c>
      <c r="P150" s="31">
        <v>195027.6807</v>
      </c>
      <c r="Q150" s="31">
        <v>-3018317.48</v>
      </c>
      <c r="R150" s="31">
        <v>30284188.663800001</v>
      </c>
      <c r="S150" s="31">
        <f t="shared" si="24"/>
        <v>135606254.61809999</v>
      </c>
    </row>
    <row r="151" spans="1:19" ht="24.75" customHeight="1" x14ac:dyDescent="0.2">
      <c r="A151" s="125"/>
      <c r="B151" s="125"/>
      <c r="C151" s="10">
        <v>20</v>
      </c>
      <c r="D151" s="31" t="s">
        <v>383</v>
      </c>
      <c r="E151" s="31">
        <v>107555746.6873</v>
      </c>
      <c r="F151" s="31">
        <v>193964.38879999999</v>
      </c>
      <c r="G151" s="31">
        <v>-6066891.2400000002</v>
      </c>
      <c r="H151" s="31">
        <v>27896377.691300001</v>
      </c>
      <c r="I151" s="31">
        <f t="shared" si="22"/>
        <v>129579197.5274</v>
      </c>
      <c r="J151" s="89"/>
      <c r="K151" s="125"/>
      <c r="L151" s="125"/>
      <c r="M151" s="90">
        <v>7</v>
      </c>
      <c r="N151" s="31" t="s">
        <v>384</v>
      </c>
      <c r="O151" s="31">
        <v>123565782.2798</v>
      </c>
      <c r="P151" s="31">
        <v>222836.6421</v>
      </c>
      <c r="Q151" s="31">
        <v>-3018317.48</v>
      </c>
      <c r="R151" s="31">
        <v>31523891.444499999</v>
      </c>
      <c r="S151" s="31">
        <f t="shared" si="24"/>
        <v>152294192.88639998</v>
      </c>
    </row>
    <row r="152" spans="1:19" ht="24.75" customHeight="1" x14ac:dyDescent="0.2">
      <c r="A152" s="125"/>
      <c r="B152" s="125"/>
      <c r="C152" s="10">
        <v>21</v>
      </c>
      <c r="D152" s="31" t="s">
        <v>385</v>
      </c>
      <c r="E152" s="31">
        <v>147063482.5059</v>
      </c>
      <c r="F152" s="31">
        <v>265212.03529999999</v>
      </c>
      <c r="G152" s="31">
        <v>-6066891.2400000002</v>
      </c>
      <c r="H152" s="31">
        <v>37868855.968800001</v>
      </c>
      <c r="I152" s="31">
        <f t="shared" si="22"/>
        <v>179130659.26999998</v>
      </c>
      <c r="J152" s="89"/>
      <c r="K152" s="125"/>
      <c r="L152" s="125"/>
      <c r="M152" s="90">
        <v>8</v>
      </c>
      <c r="N152" s="31" t="s">
        <v>386</v>
      </c>
      <c r="O152" s="31">
        <v>193350652.2128</v>
      </c>
      <c r="P152" s="31">
        <v>348685.60930000001</v>
      </c>
      <c r="Q152" s="31">
        <v>-3018317.48</v>
      </c>
      <c r="R152" s="31">
        <v>47557163.059100002</v>
      </c>
      <c r="S152" s="31">
        <f t="shared" si="24"/>
        <v>238238183.4012</v>
      </c>
    </row>
    <row r="153" spans="1:19" ht="24.75" customHeight="1" x14ac:dyDescent="0.2">
      <c r="A153" s="125"/>
      <c r="B153" s="125"/>
      <c r="C153" s="10">
        <v>22</v>
      </c>
      <c r="D153" s="31" t="s">
        <v>387</v>
      </c>
      <c r="E153" s="31">
        <v>143198379.39829999</v>
      </c>
      <c r="F153" s="31">
        <v>258241.76749999999</v>
      </c>
      <c r="G153" s="31">
        <v>-6066891.2400000002</v>
      </c>
      <c r="H153" s="31">
        <v>35794412.726300001</v>
      </c>
      <c r="I153" s="31">
        <f t="shared" si="22"/>
        <v>173184142.6521</v>
      </c>
      <c r="J153" s="89"/>
      <c r="K153" s="125"/>
      <c r="L153" s="125"/>
      <c r="M153" s="90">
        <v>9</v>
      </c>
      <c r="N153" s="31" t="s">
        <v>388</v>
      </c>
      <c r="O153" s="31">
        <v>179186662.92829999</v>
      </c>
      <c r="P153" s="31">
        <v>323142.4877</v>
      </c>
      <c r="Q153" s="31">
        <v>-3018317.48</v>
      </c>
      <c r="R153" s="31">
        <v>37335002.764200002</v>
      </c>
      <c r="S153" s="31">
        <f t="shared" si="24"/>
        <v>213826490.70019999</v>
      </c>
    </row>
    <row r="154" spans="1:19" ht="24.75" customHeight="1" x14ac:dyDescent="0.2">
      <c r="A154" s="107"/>
      <c r="B154" s="107"/>
      <c r="C154" s="10">
        <v>23</v>
      </c>
      <c r="D154" s="31" t="s">
        <v>389</v>
      </c>
      <c r="E154" s="31">
        <v>151672421.83129999</v>
      </c>
      <c r="F154" s="31">
        <v>273523.72600000002</v>
      </c>
      <c r="G154" s="31">
        <v>-6066891.2400000002</v>
      </c>
      <c r="H154" s="31">
        <v>38825934.088699996</v>
      </c>
      <c r="I154" s="31">
        <f t="shared" si="22"/>
        <v>184704988.40599999</v>
      </c>
      <c r="J154" s="89"/>
      <c r="K154" s="125"/>
      <c r="L154" s="125"/>
      <c r="M154" s="90">
        <v>10</v>
      </c>
      <c r="N154" s="31" t="s">
        <v>390</v>
      </c>
      <c r="O154" s="31">
        <v>137075069.0138</v>
      </c>
      <c r="P154" s="31">
        <v>247199.08319999999</v>
      </c>
      <c r="Q154" s="31">
        <v>-3018317.48</v>
      </c>
      <c r="R154" s="31">
        <v>34381339.235200003</v>
      </c>
      <c r="S154" s="31">
        <f t="shared" si="24"/>
        <v>168685289.85220003</v>
      </c>
    </row>
    <row r="155" spans="1:19" ht="24.75" customHeight="1" x14ac:dyDescent="0.2">
      <c r="A155" s="10"/>
      <c r="B155" s="113" t="s">
        <v>391</v>
      </c>
      <c r="C155" s="114"/>
      <c r="D155" s="115"/>
      <c r="E155" s="34">
        <f t="shared" ref="E155:I155" si="25">SUM(E132:E154)</f>
        <v>3244846184.3644004</v>
      </c>
      <c r="F155" s="34">
        <f t="shared" si="25"/>
        <v>5851705.9863</v>
      </c>
      <c r="G155" s="34">
        <f t="shared" si="25"/>
        <v>-139538498.51999995</v>
      </c>
      <c r="H155" s="34">
        <f t="shared" si="25"/>
        <v>815101209.21709991</v>
      </c>
      <c r="I155" s="34">
        <f t="shared" si="25"/>
        <v>3926260601.0478005</v>
      </c>
      <c r="J155" s="89"/>
      <c r="K155" s="125"/>
      <c r="L155" s="125"/>
      <c r="M155" s="90">
        <v>11</v>
      </c>
      <c r="N155" s="31" t="s">
        <v>371</v>
      </c>
      <c r="O155" s="31">
        <v>131207330.3502</v>
      </c>
      <c r="P155" s="31">
        <v>236617.29300000001</v>
      </c>
      <c r="Q155" s="31">
        <v>-3018317.48</v>
      </c>
      <c r="R155" s="31">
        <v>34362836.2086</v>
      </c>
      <c r="S155" s="31">
        <f t="shared" si="24"/>
        <v>162788466.37180001</v>
      </c>
    </row>
    <row r="156" spans="1:19" ht="24.75" customHeight="1" x14ac:dyDescent="0.2">
      <c r="A156" s="109">
        <v>8</v>
      </c>
      <c r="B156" s="109" t="s">
        <v>49</v>
      </c>
      <c r="C156" s="10">
        <v>1</v>
      </c>
      <c r="D156" s="31" t="s">
        <v>392</v>
      </c>
      <c r="E156" s="31">
        <v>127374459.5513</v>
      </c>
      <c r="F156" s="31">
        <v>229705.1525</v>
      </c>
      <c r="G156" s="31">
        <v>0</v>
      </c>
      <c r="H156" s="31">
        <v>29479213.988000002</v>
      </c>
      <c r="I156" s="31">
        <f t="shared" ref="I156:I182" si="26">E156+F156+G156+H156</f>
        <v>157083378.6918</v>
      </c>
      <c r="J156" s="89"/>
      <c r="K156" s="125"/>
      <c r="L156" s="125"/>
      <c r="M156" s="90">
        <v>12</v>
      </c>
      <c r="N156" s="31" t="s">
        <v>393</v>
      </c>
      <c r="O156" s="31">
        <v>139398370.9761</v>
      </c>
      <c r="P156" s="31">
        <v>251388.8904</v>
      </c>
      <c r="Q156" s="31">
        <v>-3018317.48</v>
      </c>
      <c r="R156" s="31">
        <v>32200739.412799999</v>
      </c>
      <c r="S156" s="31">
        <f t="shared" si="24"/>
        <v>168832181.79930001</v>
      </c>
    </row>
    <row r="157" spans="1:19" ht="24.75" customHeight="1" x14ac:dyDescent="0.2">
      <c r="A157" s="125"/>
      <c r="B157" s="125"/>
      <c r="C157" s="10">
        <v>2</v>
      </c>
      <c r="D157" s="31" t="s">
        <v>394</v>
      </c>
      <c r="E157" s="31">
        <v>123166449.1605</v>
      </c>
      <c r="F157" s="31">
        <v>222116.4909</v>
      </c>
      <c r="G157" s="31">
        <v>0</v>
      </c>
      <c r="H157" s="31">
        <v>32230069.833500002</v>
      </c>
      <c r="I157" s="31">
        <f t="shared" si="26"/>
        <v>155618635.4849</v>
      </c>
      <c r="J157" s="89"/>
      <c r="K157" s="107"/>
      <c r="L157" s="107"/>
      <c r="M157" s="90">
        <v>13</v>
      </c>
      <c r="N157" s="31" t="s">
        <v>395</v>
      </c>
      <c r="O157" s="31">
        <v>111904163.5598</v>
      </c>
      <c r="P157" s="31">
        <v>201806.25719999999</v>
      </c>
      <c r="Q157" s="31">
        <v>-3018317.48</v>
      </c>
      <c r="R157" s="31">
        <v>28849659.897300001</v>
      </c>
      <c r="S157" s="31">
        <f t="shared" si="24"/>
        <v>137937312.23429999</v>
      </c>
    </row>
    <row r="158" spans="1:19" ht="24.75" customHeight="1" x14ac:dyDescent="0.2">
      <c r="A158" s="125"/>
      <c r="B158" s="125"/>
      <c r="C158" s="10">
        <v>3</v>
      </c>
      <c r="D158" s="31" t="s">
        <v>396</v>
      </c>
      <c r="E158" s="31">
        <v>172797192.44870001</v>
      </c>
      <c r="F158" s="31">
        <v>311619.81430000003</v>
      </c>
      <c r="G158" s="31">
        <v>0</v>
      </c>
      <c r="H158" s="31">
        <v>41800488.227600001</v>
      </c>
      <c r="I158" s="31">
        <f t="shared" si="26"/>
        <v>214909300.49060002</v>
      </c>
      <c r="J158" s="89"/>
      <c r="K158" s="10"/>
      <c r="L158" s="113" t="s">
        <v>397</v>
      </c>
      <c r="M158" s="114"/>
      <c r="N158" s="115"/>
      <c r="O158" s="34">
        <f t="shared" ref="O158:S158" si="27">SUM(O145:O157)</f>
        <v>1788021498.0250998</v>
      </c>
      <c r="P158" s="34">
        <f t="shared" si="27"/>
        <v>3224490.6257000002</v>
      </c>
      <c r="Q158" s="34">
        <f t="shared" si="27"/>
        <v>-39238127.239999995</v>
      </c>
      <c r="R158" s="34">
        <f t="shared" si="27"/>
        <v>441486173.94</v>
      </c>
      <c r="S158" s="34">
        <f t="shared" si="27"/>
        <v>2193494035.3508</v>
      </c>
    </row>
    <row r="159" spans="1:19" ht="24.75" customHeight="1" x14ac:dyDescent="0.2">
      <c r="A159" s="125"/>
      <c r="B159" s="125"/>
      <c r="C159" s="10">
        <v>4</v>
      </c>
      <c r="D159" s="31" t="s">
        <v>398</v>
      </c>
      <c r="E159" s="31">
        <v>99536407.711099997</v>
      </c>
      <c r="F159" s="31">
        <v>179502.43549999999</v>
      </c>
      <c r="G159" s="31">
        <v>0</v>
      </c>
      <c r="H159" s="31">
        <v>27940778.029199999</v>
      </c>
      <c r="I159" s="31">
        <f t="shared" si="26"/>
        <v>127656688.1758</v>
      </c>
      <c r="J159" s="89"/>
      <c r="K159" s="109">
        <v>26</v>
      </c>
      <c r="L159" s="109" t="s">
        <v>74</v>
      </c>
      <c r="M159" s="90">
        <v>1</v>
      </c>
      <c r="N159" s="31" t="s">
        <v>399</v>
      </c>
      <c r="O159" s="31">
        <v>123046944.289</v>
      </c>
      <c r="P159" s="31">
        <v>221900.97760000001</v>
      </c>
      <c r="Q159" s="31">
        <v>0</v>
      </c>
      <c r="R159" s="31">
        <v>32149027.951099999</v>
      </c>
      <c r="S159" s="31">
        <f t="shared" ref="S159:S183" si="28">O159+P159+Q159+R159</f>
        <v>155417873.2177</v>
      </c>
    </row>
    <row r="160" spans="1:19" ht="24.75" customHeight="1" x14ac:dyDescent="0.2">
      <c r="A160" s="125"/>
      <c r="B160" s="125"/>
      <c r="C160" s="10">
        <v>5</v>
      </c>
      <c r="D160" s="31" t="s">
        <v>400</v>
      </c>
      <c r="E160" s="31">
        <v>137766474.9506</v>
      </c>
      <c r="F160" s="31">
        <v>248445.9541</v>
      </c>
      <c r="G160" s="31">
        <v>0</v>
      </c>
      <c r="H160" s="31">
        <v>34986004.941200003</v>
      </c>
      <c r="I160" s="31">
        <f t="shared" si="26"/>
        <v>173000925.8459</v>
      </c>
      <c r="J160" s="89"/>
      <c r="K160" s="125"/>
      <c r="L160" s="125"/>
      <c r="M160" s="90">
        <v>2</v>
      </c>
      <c r="N160" s="31" t="s">
        <v>401</v>
      </c>
      <c r="O160" s="31">
        <v>105644191.43799999</v>
      </c>
      <c r="P160" s="31">
        <v>190517.11929999999</v>
      </c>
      <c r="Q160" s="31">
        <v>0</v>
      </c>
      <c r="R160" s="31">
        <v>26671116.231600001</v>
      </c>
      <c r="S160" s="31">
        <f t="shared" si="28"/>
        <v>132505824.78889999</v>
      </c>
    </row>
    <row r="161" spans="1:19" ht="24.75" customHeight="1" x14ac:dyDescent="0.2">
      <c r="A161" s="125"/>
      <c r="B161" s="125"/>
      <c r="C161" s="10">
        <v>6</v>
      </c>
      <c r="D161" s="31" t="s">
        <v>402</v>
      </c>
      <c r="E161" s="31">
        <v>99246338.330799997</v>
      </c>
      <c r="F161" s="31">
        <v>178979.32879999999</v>
      </c>
      <c r="G161" s="31">
        <v>0</v>
      </c>
      <c r="H161" s="31">
        <v>27006701.710999999</v>
      </c>
      <c r="I161" s="31">
        <f t="shared" si="26"/>
        <v>126432019.37059999</v>
      </c>
      <c r="J161" s="89"/>
      <c r="K161" s="125"/>
      <c r="L161" s="125"/>
      <c r="M161" s="90">
        <v>3</v>
      </c>
      <c r="N161" s="31" t="s">
        <v>403</v>
      </c>
      <c r="O161" s="31">
        <v>120984531.4085</v>
      </c>
      <c r="P161" s="31">
        <v>218181.6538</v>
      </c>
      <c r="Q161" s="31">
        <v>0</v>
      </c>
      <c r="R161" s="31">
        <v>36159758.504299998</v>
      </c>
      <c r="S161" s="31">
        <f t="shared" si="28"/>
        <v>157362471.56659999</v>
      </c>
    </row>
    <row r="162" spans="1:19" ht="24.75" customHeight="1" x14ac:dyDescent="0.2">
      <c r="A162" s="125"/>
      <c r="B162" s="125"/>
      <c r="C162" s="10">
        <v>7</v>
      </c>
      <c r="D162" s="31" t="s">
        <v>404</v>
      </c>
      <c r="E162" s="31">
        <v>166369062.23809999</v>
      </c>
      <c r="F162" s="31">
        <v>300027.42259999999</v>
      </c>
      <c r="G162" s="31">
        <v>0</v>
      </c>
      <c r="H162" s="31">
        <v>39013206.816100001</v>
      </c>
      <c r="I162" s="31">
        <f t="shared" si="26"/>
        <v>205682296.47679999</v>
      </c>
      <c r="J162" s="89"/>
      <c r="K162" s="125"/>
      <c r="L162" s="125"/>
      <c r="M162" s="90">
        <v>4</v>
      </c>
      <c r="N162" s="31" t="s">
        <v>405</v>
      </c>
      <c r="O162" s="31">
        <v>196945044.87239999</v>
      </c>
      <c r="P162" s="31">
        <v>355167.68209999998</v>
      </c>
      <c r="Q162" s="31">
        <v>0</v>
      </c>
      <c r="R162" s="31">
        <v>34983111.135700002</v>
      </c>
      <c r="S162" s="31">
        <f t="shared" si="28"/>
        <v>232283323.69019997</v>
      </c>
    </row>
    <row r="163" spans="1:19" ht="24.75" customHeight="1" x14ac:dyDescent="0.2">
      <c r="A163" s="125"/>
      <c r="B163" s="125"/>
      <c r="C163" s="10">
        <v>8</v>
      </c>
      <c r="D163" s="31" t="s">
        <v>406</v>
      </c>
      <c r="E163" s="31">
        <v>110097311.25139999</v>
      </c>
      <c r="F163" s="31">
        <v>198547.80739999999</v>
      </c>
      <c r="G163" s="31">
        <v>0</v>
      </c>
      <c r="H163" s="31">
        <v>29894915.318500001</v>
      </c>
      <c r="I163" s="31">
        <f t="shared" si="26"/>
        <v>140190774.37729999</v>
      </c>
      <c r="J163" s="89"/>
      <c r="K163" s="125"/>
      <c r="L163" s="125"/>
      <c r="M163" s="90">
        <v>5</v>
      </c>
      <c r="N163" s="31" t="s">
        <v>407</v>
      </c>
      <c r="O163" s="31">
        <v>118217386.2273</v>
      </c>
      <c r="P163" s="31">
        <v>213191.4265</v>
      </c>
      <c r="Q163" s="31">
        <v>0</v>
      </c>
      <c r="R163" s="31">
        <v>33197677.912300002</v>
      </c>
      <c r="S163" s="31">
        <f t="shared" si="28"/>
        <v>151628255.5661</v>
      </c>
    </row>
    <row r="164" spans="1:19" ht="24.75" customHeight="1" x14ac:dyDescent="0.2">
      <c r="A164" s="125"/>
      <c r="B164" s="125"/>
      <c r="C164" s="10">
        <v>9</v>
      </c>
      <c r="D164" s="31" t="s">
        <v>408</v>
      </c>
      <c r="E164" s="31">
        <v>130757251.8362</v>
      </c>
      <c r="F164" s="31">
        <v>235805.62830000001</v>
      </c>
      <c r="G164" s="31">
        <v>0</v>
      </c>
      <c r="H164" s="31">
        <v>33295771.603500001</v>
      </c>
      <c r="I164" s="31">
        <f t="shared" si="26"/>
        <v>164288829.06799999</v>
      </c>
      <c r="J164" s="89"/>
      <c r="K164" s="125"/>
      <c r="L164" s="125"/>
      <c r="M164" s="90">
        <v>6</v>
      </c>
      <c r="N164" s="31" t="s">
        <v>409</v>
      </c>
      <c r="O164" s="31">
        <v>124507962.8749</v>
      </c>
      <c r="P164" s="31">
        <v>224535.7562</v>
      </c>
      <c r="Q164" s="31">
        <v>0</v>
      </c>
      <c r="R164" s="31">
        <v>34138212.149599999</v>
      </c>
      <c r="S164" s="31">
        <f t="shared" si="28"/>
        <v>158870710.7807</v>
      </c>
    </row>
    <row r="165" spans="1:19" ht="24.75" customHeight="1" x14ac:dyDescent="0.2">
      <c r="A165" s="125"/>
      <c r="B165" s="125"/>
      <c r="C165" s="10">
        <v>10</v>
      </c>
      <c r="D165" s="31" t="s">
        <v>410</v>
      </c>
      <c r="E165" s="31">
        <v>111452519.8241</v>
      </c>
      <c r="F165" s="31">
        <v>200991.76980000001</v>
      </c>
      <c r="G165" s="31">
        <v>0</v>
      </c>
      <c r="H165" s="31">
        <v>29150368.041200001</v>
      </c>
      <c r="I165" s="31">
        <f t="shared" si="26"/>
        <v>140803879.63510001</v>
      </c>
      <c r="J165" s="89"/>
      <c r="K165" s="125"/>
      <c r="L165" s="125"/>
      <c r="M165" s="90">
        <v>7</v>
      </c>
      <c r="N165" s="31" t="s">
        <v>411</v>
      </c>
      <c r="O165" s="31">
        <v>117932408.4897</v>
      </c>
      <c r="P165" s="31">
        <v>212677.50200000001</v>
      </c>
      <c r="Q165" s="31">
        <v>0</v>
      </c>
      <c r="R165" s="31">
        <v>31754224.156500001</v>
      </c>
      <c r="S165" s="31">
        <f t="shared" si="28"/>
        <v>149899310.14820001</v>
      </c>
    </row>
    <row r="166" spans="1:19" ht="24.75" customHeight="1" x14ac:dyDescent="0.2">
      <c r="A166" s="125"/>
      <c r="B166" s="125"/>
      <c r="C166" s="10">
        <v>11</v>
      </c>
      <c r="D166" s="31" t="s">
        <v>412</v>
      </c>
      <c r="E166" s="31">
        <v>160580519.68220001</v>
      </c>
      <c r="F166" s="31">
        <v>289588.4535</v>
      </c>
      <c r="G166" s="31">
        <v>0</v>
      </c>
      <c r="H166" s="31">
        <v>42259508.408500001</v>
      </c>
      <c r="I166" s="31">
        <f t="shared" si="26"/>
        <v>203129616.5442</v>
      </c>
      <c r="J166" s="89"/>
      <c r="K166" s="125"/>
      <c r="L166" s="125"/>
      <c r="M166" s="90">
        <v>8</v>
      </c>
      <c r="N166" s="31" t="s">
        <v>413</v>
      </c>
      <c r="O166" s="31">
        <v>105380078.89929999</v>
      </c>
      <c r="P166" s="31">
        <v>190040.82269999999</v>
      </c>
      <c r="Q166" s="31">
        <v>0</v>
      </c>
      <c r="R166" s="31">
        <v>29106332.2119</v>
      </c>
      <c r="S166" s="31">
        <f t="shared" si="28"/>
        <v>134676451.9339</v>
      </c>
    </row>
    <row r="167" spans="1:19" ht="24.75" customHeight="1" x14ac:dyDescent="0.2">
      <c r="A167" s="125"/>
      <c r="B167" s="125"/>
      <c r="C167" s="10">
        <v>12</v>
      </c>
      <c r="D167" s="31" t="s">
        <v>414</v>
      </c>
      <c r="E167" s="31">
        <v>113725688.4677</v>
      </c>
      <c r="F167" s="31">
        <v>205091.16740000001</v>
      </c>
      <c r="G167" s="31">
        <v>0</v>
      </c>
      <c r="H167" s="31">
        <v>30940154.9179</v>
      </c>
      <c r="I167" s="31">
        <f t="shared" si="26"/>
        <v>144870934.553</v>
      </c>
      <c r="J167" s="89"/>
      <c r="K167" s="125"/>
      <c r="L167" s="125"/>
      <c r="M167" s="90">
        <v>9</v>
      </c>
      <c r="N167" s="31" t="s">
        <v>415</v>
      </c>
      <c r="O167" s="31">
        <v>113711171.52850001</v>
      </c>
      <c r="P167" s="31">
        <v>205064.9878</v>
      </c>
      <c r="Q167" s="31">
        <v>0</v>
      </c>
      <c r="R167" s="31">
        <v>31370377.056200001</v>
      </c>
      <c r="S167" s="31">
        <f t="shared" si="28"/>
        <v>145286613.57250002</v>
      </c>
    </row>
    <row r="168" spans="1:19" ht="24.75" customHeight="1" x14ac:dyDescent="0.2">
      <c r="A168" s="125"/>
      <c r="B168" s="125"/>
      <c r="C168" s="10">
        <v>13</v>
      </c>
      <c r="D168" s="31" t="s">
        <v>416</v>
      </c>
      <c r="E168" s="31">
        <v>131212955.6486</v>
      </c>
      <c r="F168" s="31">
        <v>236627.4376</v>
      </c>
      <c r="G168" s="31">
        <v>0</v>
      </c>
      <c r="H168" s="31">
        <v>37535214.077399999</v>
      </c>
      <c r="I168" s="31">
        <f t="shared" si="26"/>
        <v>168984797.1636</v>
      </c>
      <c r="J168" s="89"/>
      <c r="K168" s="125"/>
      <c r="L168" s="125"/>
      <c r="M168" s="90">
        <v>10</v>
      </c>
      <c r="N168" s="31" t="s">
        <v>417</v>
      </c>
      <c r="O168" s="31">
        <v>125227942.14489999</v>
      </c>
      <c r="P168" s="31">
        <v>225834.15580000001</v>
      </c>
      <c r="Q168" s="31">
        <v>0</v>
      </c>
      <c r="R168" s="31">
        <v>33530369.586199999</v>
      </c>
      <c r="S168" s="31">
        <f t="shared" si="28"/>
        <v>158984145.88690001</v>
      </c>
    </row>
    <row r="169" spans="1:19" ht="24.75" customHeight="1" x14ac:dyDescent="0.2">
      <c r="A169" s="125"/>
      <c r="B169" s="125"/>
      <c r="C169" s="10">
        <v>14</v>
      </c>
      <c r="D169" s="31" t="s">
        <v>418</v>
      </c>
      <c r="E169" s="31">
        <v>115985416.19850001</v>
      </c>
      <c r="F169" s="31">
        <v>209166.32579999999</v>
      </c>
      <c r="G169" s="31">
        <v>0</v>
      </c>
      <c r="H169" s="31">
        <v>28741632.556000002</v>
      </c>
      <c r="I169" s="31">
        <f t="shared" si="26"/>
        <v>144936215.0803</v>
      </c>
      <c r="J169" s="89"/>
      <c r="K169" s="125"/>
      <c r="L169" s="125"/>
      <c r="M169" s="90">
        <v>11</v>
      </c>
      <c r="N169" s="31" t="s">
        <v>419</v>
      </c>
      <c r="O169" s="31">
        <v>122321990.9403</v>
      </c>
      <c r="P169" s="31">
        <v>220593.6078</v>
      </c>
      <c r="Q169" s="31">
        <v>0</v>
      </c>
      <c r="R169" s="31">
        <v>30496090.910100002</v>
      </c>
      <c r="S169" s="31">
        <f t="shared" si="28"/>
        <v>153038675.45820001</v>
      </c>
    </row>
    <row r="170" spans="1:19" ht="24.75" customHeight="1" x14ac:dyDescent="0.2">
      <c r="A170" s="125"/>
      <c r="B170" s="125"/>
      <c r="C170" s="10">
        <v>15</v>
      </c>
      <c r="D170" s="31" t="s">
        <v>420</v>
      </c>
      <c r="E170" s="31">
        <v>106739006.6505</v>
      </c>
      <c r="F170" s="31">
        <v>192491.49230000001</v>
      </c>
      <c r="G170" s="31">
        <v>0</v>
      </c>
      <c r="H170" s="31">
        <v>26621548.514600001</v>
      </c>
      <c r="I170" s="31">
        <f t="shared" si="26"/>
        <v>133553046.65740001</v>
      </c>
      <c r="J170" s="89"/>
      <c r="K170" s="125"/>
      <c r="L170" s="125"/>
      <c r="M170" s="90">
        <v>12</v>
      </c>
      <c r="N170" s="31" t="s">
        <v>421</v>
      </c>
      <c r="O170" s="31">
        <v>142336416.2331</v>
      </c>
      <c r="P170" s="31">
        <v>256687.31630000001</v>
      </c>
      <c r="Q170" s="31">
        <v>0</v>
      </c>
      <c r="R170" s="31">
        <v>37736941.977600001</v>
      </c>
      <c r="S170" s="31">
        <f t="shared" si="28"/>
        <v>180330045.52700001</v>
      </c>
    </row>
    <row r="171" spans="1:19" ht="24.75" customHeight="1" x14ac:dyDescent="0.2">
      <c r="A171" s="125"/>
      <c r="B171" s="125"/>
      <c r="C171" s="10">
        <v>16</v>
      </c>
      <c r="D171" s="31" t="s">
        <v>422</v>
      </c>
      <c r="E171" s="31">
        <v>156402520.7906</v>
      </c>
      <c r="F171" s="31">
        <v>282053.9142</v>
      </c>
      <c r="G171" s="31">
        <v>0</v>
      </c>
      <c r="H171" s="31">
        <v>33570487.127499998</v>
      </c>
      <c r="I171" s="31">
        <f t="shared" si="26"/>
        <v>190255061.83230001</v>
      </c>
      <c r="J171" s="89"/>
      <c r="K171" s="125"/>
      <c r="L171" s="125"/>
      <c r="M171" s="90">
        <v>13</v>
      </c>
      <c r="N171" s="31" t="s">
        <v>423</v>
      </c>
      <c r="O171" s="31">
        <v>145805306.08700001</v>
      </c>
      <c r="P171" s="31">
        <v>262943.05920000002</v>
      </c>
      <c r="Q171" s="31">
        <v>0</v>
      </c>
      <c r="R171" s="31">
        <v>35686081.023900002</v>
      </c>
      <c r="S171" s="31">
        <f t="shared" si="28"/>
        <v>181754330.1701</v>
      </c>
    </row>
    <row r="172" spans="1:19" ht="24.75" customHeight="1" x14ac:dyDescent="0.2">
      <c r="A172" s="125"/>
      <c r="B172" s="125"/>
      <c r="C172" s="10">
        <v>17</v>
      </c>
      <c r="D172" s="31" t="s">
        <v>424</v>
      </c>
      <c r="E172" s="31">
        <v>161188696.66460001</v>
      </c>
      <c r="F172" s="31">
        <v>290685.23050000001</v>
      </c>
      <c r="G172" s="31">
        <v>0</v>
      </c>
      <c r="H172" s="31">
        <v>37002617.155500002</v>
      </c>
      <c r="I172" s="31">
        <f t="shared" si="26"/>
        <v>198481999.05060002</v>
      </c>
      <c r="J172" s="89"/>
      <c r="K172" s="125"/>
      <c r="L172" s="125"/>
      <c r="M172" s="90">
        <v>14</v>
      </c>
      <c r="N172" s="31" t="s">
        <v>425</v>
      </c>
      <c r="O172" s="31">
        <v>161445170.43419999</v>
      </c>
      <c r="P172" s="31">
        <v>291147.75140000001</v>
      </c>
      <c r="Q172" s="31">
        <v>0</v>
      </c>
      <c r="R172" s="31">
        <v>36975995.939499997</v>
      </c>
      <c r="S172" s="31">
        <f t="shared" si="28"/>
        <v>198712314.12509999</v>
      </c>
    </row>
    <row r="173" spans="1:19" ht="24.75" customHeight="1" x14ac:dyDescent="0.2">
      <c r="A173" s="125"/>
      <c r="B173" s="125"/>
      <c r="C173" s="10">
        <v>18</v>
      </c>
      <c r="D173" s="31" t="s">
        <v>426</v>
      </c>
      <c r="E173" s="31">
        <v>89749945.214900002</v>
      </c>
      <c r="F173" s="31">
        <v>161853.67869999999</v>
      </c>
      <c r="G173" s="31">
        <v>0</v>
      </c>
      <c r="H173" s="31">
        <v>26309754.376600001</v>
      </c>
      <c r="I173" s="31">
        <f t="shared" si="26"/>
        <v>116221553.2702</v>
      </c>
      <c r="J173" s="89"/>
      <c r="K173" s="125"/>
      <c r="L173" s="125"/>
      <c r="M173" s="90">
        <v>15</v>
      </c>
      <c r="N173" s="31" t="s">
        <v>427</v>
      </c>
      <c r="O173" s="31">
        <v>190495263.2234</v>
      </c>
      <c r="P173" s="31">
        <v>343536.24449999997</v>
      </c>
      <c r="Q173" s="31">
        <v>0</v>
      </c>
      <c r="R173" s="31">
        <v>38107365.313600004</v>
      </c>
      <c r="S173" s="31">
        <f t="shared" si="28"/>
        <v>228946164.78150001</v>
      </c>
    </row>
    <row r="174" spans="1:19" ht="24.75" customHeight="1" x14ac:dyDescent="0.2">
      <c r="A174" s="125"/>
      <c r="B174" s="125"/>
      <c r="C174" s="10">
        <v>19</v>
      </c>
      <c r="D174" s="31" t="s">
        <v>428</v>
      </c>
      <c r="E174" s="31">
        <v>120910633.4166</v>
      </c>
      <c r="F174" s="31">
        <v>218048.3872</v>
      </c>
      <c r="G174" s="31">
        <v>0</v>
      </c>
      <c r="H174" s="31">
        <v>29721422.234000001</v>
      </c>
      <c r="I174" s="31">
        <f t="shared" si="26"/>
        <v>150850104.03780001</v>
      </c>
      <c r="J174" s="89"/>
      <c r="K174" s="125"/>
      <c r="L174" s="125"/>
      <c r="M174" s="90">
        <v>16</v>
      </c>
      <c r="N174" s="31" t="s">
        <v>429</v>
      </c>
      <c r="O174" s="31">
        <v>120646785.2228</v>
      </c>
      <c r="P174" s="31">
        <v>217572.5675</v>
      </c>
      <c r="Q174" s="31">
        <v>0</v>
      </c>
      <c r="R174" s="31">
        <v>37121045.155699998</v>
      </c>
      <c r="S174" s="31">
        <f t="shared" si="28"/>
        <v>157985402.94599998</v>
      </c>
    </row>
    <row r="175" spans="1:19" ht="24.75" customHeight="1" x14ac:dyDescent="0.2">
      <c r="A175" s="125"/>
      <c r="B175" s="125"/>
      <c r="C175" s="10">
        <v>20</v>
      </c>
      <c r="D175" s="31" t="s">
        <v>430</v>
      </c>
      <c r="E175" s="31">
        <v>143084632.04840001</v>
      </c>
      <c r="F175" s="31">
        <v>258036.6373</v>
      </c>
      <c r="G175" s="31">
        <v>0</v>
      </c>
      <c r="H175" s="31">
        <v>32385350.135000002</v>
      </c>
      <c r="I175" s="31">
        <f t="shared" si="26"/>
        <v>175728018.82070002</v>
      </c>
      <c r="J175" s="89"/>
      <c r="K175" s="125"/>
      <c r="L175" s="125"/>
      <c r="M175" s="90">
        <v>17</v>
      </c>
      <c r="N175" s="31" t="s">
        <v>431</v>
      </c>
      <c r="O175" s="31">
        <v>163753988.58899999</v>
      </c>
      <c r="P175" s="31">
        <v>295311.4388</v>
      </c>
      <c r="Q175" s="31">
        <v>0</v>
      </c>
      <c r="R175" s="31">
        <v>40278024.294299997</v>
      </c>
      <c r="S175" s="31">
        <f t="shared" si="28"/>
        <v>204327324.32209998</v>
      </c>
    </row>
    <row r="176" spans="1:19" ht="24.75" customHeight="1" x14ac:dyDescent="0.2">
      <c r="A176" s="125"/>
      <c r="B176" s="125"/>
      <c r="C176" s="10">
        <v>21</v>
      </c>
      <c r="D176" s="31" t="s">
        <v>432</v>
      </c>
      <c r="E176" s="31">
        <v>208365415.27520001</v>
      </c>
      <c r="F176" s="31">
        <v>375763.00339999999</v>
      </c>
      <c r="G176" s="31">
        <v>0</v>
      </c>
      <c r="H176" s="31">
        <v>60049987.060999997</v>
      </c>
      <c r="I176" s="31">
        <f t="shared" si="26"/>
        <v>268791165.33960003</v>
      </c>
      <c r="J176" s="89"/>
      <c r="K176" s="125"/>
      <c r="L176" s="125"/>
      <c r="M176" s="90">
        <v>18</v>
      </c>
      <c r="N176" s="31" t="s">
        <v>433</v>
      </c>
      <c r="O176" s="31">
        <v>110612300.9129</v>
      </c>
      <c r="P176" s="31">
        <v>199476.5319</v>
      </c>
      <c r="Q176" s="31">
        <v>0</v>
      </c>
      <c r="R176" s="31">
        <v>30026186.595899999</v>
      </c>
      <c r="S176" s="31">
        <f t="shared" si="28"/>
        <v>140837964.04070002</v>
      </c>
    </row>
    <row r="177" spans="1:19" ht="24.75" customHeight="1" x14ac:dyDescent="0.2">
      <c r="A177" s="125"/>
      <c r="B177" s="125"/>
      <c r="C177" s="10">
        <v>22</v>
      </c>
      <c r="D177" s="31" t="s">
        <v>434</v>
      </c>
      <c r="E177" s="31">
        <v>130115678.94230001</v>
      </c>
      <c r="F177" s="31">
        <v>234648.6256</v>
      </c>
      <c r="G177" s="31">
        <v>0</v>
      </c>
      <c r="H177" s="31">
        <v>31597266.3246</v>
      </c>
      <c r="I177" s="31">
        <f t="shared" si="26"/>
        <v>161947593.89250001</v>
      </c>
      <c r="J177" s="89"/>
      <c r="K177" s="125"/>
      <c r="L177" s="125"/>
      <c r="M177" s="90">
        <v>19</v>
      </c>
      <c r="N177" s="31" t="s">
        <v>435</v>
      </c>
      <c r="O177" s="31">
        <v>127302018.4604</v>
      </c>
      <c r="P177" s="31">
        <v>229574.51329999999</v>
      </c>
      <c r="Q177" s="31">
        <v>0</v>
      </c>
      <c r="R177" s="31">
        <v>33976038.563699998</v>
      </c>
      <c r="S177" s="31">
        <f t="shared" si="28"/>
        <v>161507631.53740001</v>
      </c>
    </row>
    <row r="178" spans="1:19" ht="24.75" customHeight="1" x14ac:dyDescent="0.2">
      <c r="A178" s="125"/>
      <c r="B178" s="125"/>
      <c r="C178" s="10">
        <v>23</v>
      </c>
      <c r="D178" s="31" t="s">
        <v>436</v>
      </c>
      <c r="E178" s="31">
        <v>121166228.5883</v>
      </c>
      <c r="F178" s="31">
        <v>218509.32370000001</v>
      </c>
      <c r="G178" s="31">
        <v>0</v>
      </c>
      <c r="H178" s="31">
        <v>30674582.065900002</v>
      </c>
      <c r="I178" s="31">
        <f t="shared" si="26"/>
        <v>152059319.9779</v>
      </c>
      <c r="J178" s="89"/>
      <c r="K178" s="125"/>
      <c r="L178" s="125"/>
      <c r="M178" s="90">
        <v>20</v>
      </c>
      <c r="N178" s="31" t="s">
        <v>437</v>
      </c>
      <c r="O178" s="31">
        <v>146828621.3037</v>
      </c>
      <c r="P178" s="31">
        <v>264788.4902</v>
      </c>
      <c r="Q178" s="31">
        <v>0</v>
      </c>
      <c r="R178" s="31">
        <v>35706107.829099998</v>
      </c>
      <c r="S178" s="31">
        <f t="shared" si="28"/>
        <v>182799517.62300003</v>
      </c>
    </row>
    <row r="179" spans="1:19" ht="24.75" customHeight="1" x14ac:dyDescent="0.2">
      <c r="A179" s="125"/>
      <c r="B179" s="125"/>
      <c r="C179" s="10">
        <v>24</v>
      </c>
      <c r="D179" s="31" t="s">
        <v>438</v>
      </c>
      <c r="E179" s="31">
        <v>118269727.3057</v>
      </c>
      <c r="F179" s="31">
        <v>213285.81760000001</v>
      </c>
      <c r="G179" s="31">
        <v>0</v>
      </c>
      <c r="H179" s="31">
        <v>30180950.3411</v>
      </c>
      <c r="I179" s="31">
        <f t="shared" si="26"/>
        <v>148663963.46439999</v>
      </c>
      <c r="J179" s="89"/>
      <c r="K179" s="125"/>
      <c r="L179" s="125"/>
      <c r="M179" s="90">
        <v>21</v>
      </c>
      <c r="N179" s="31" t="s">
        <v>439</v>
      </c>
      <c r="O179" s="31">
        <v>138126162.6584</v>
      </c>
      <c r="P179" s="31">
        <v>249094.60939999999</v>
      </c>
      <c r="Q179" s="31">
        <v>0</v>
      </c>
      <c r="R179" s="31">
        <v>35279740.048100002</v>
      </c>
      <c r="S179" s="31">
        <f t="shared" si="28"/>
        <v>173654997.3159</v>
      </c>
    </row>
    <row r="180" spans="1:19" ht="24.75" customHeight="1" x14ac:dyDescent="0.2">
      <c r="A180" s="125"/>
      <c r="B180" s="125"/>
      <c r="C180" s="10">
        <v>25</v>
      </c>
      <c r="D180" s="31" t="s">
        <v>440</v>
      </c>
      <c r="E180" s="31">
        <v>135261396.84999999</v>
      </c>
      <c r="F180" s="31">
        <v>243928.3346</v>
      </c>
      <c r="G180" s="31">
        <v>0</v>
      </c>
      <c r="H180" s="31">
        <v>39412146.581299998</v>
      </c>
      <c r="I180" s="31">
        <f t="shared" si="26"/>
        <v>174917471.76589999</v>
      </c>
      <c r="J180" s="89"/>
      <c r="K180" s="125"/>
      <c r="L180" s="125"/>
      <c r="M180" s="90">
        <v>22</v>
      </c>
      <c r="N180" s="31" t="s">
        <v>441</v>
      </c>
      <c r="O180" s="31">
        <v>163286287.7069</v>
      </c>
      <c r="P180" s="31">
        <v>294467.99420000002</v>
      </c>
      <c r="Q180" s="31">
        <v>0</v>
      </c>
      <c r="R180" s="31">
        <v>39586301.343900003</v>
      </c>
      <c r="S180" s="31">
        <f t="shared" si="28"/>
        <v>203167057.04499999</v>
      </c>
    </row>
    <row r="181" spans="1:19" ht="24.75" customHeight="1" x14ac:dyDescent="0.2">
      <c r="A181" s="125"/>
      <c r="B181" s="125"/>
      <c r="C181" s="10">
        <v>26</v>
      </c>
      <c r="D181" s="31" t="s">
        <v>442</v>
      </c>
      <c r="E181" s="31">
        <v>117575838.52590001</v>
      </c>
      <c r="F181" s="31">
        <v>212034.46909999999</v>
      </c>
      <c r="G181" s="31">
        <v>0</v>
      </c>
      <c r="H181" s="31">
        <v>29451568.289500002</v>
      </c>
      <c r="I181" s="31">
        <f t="shared" si="26"/>
        <v>147239441.2845</v>
      </c>
      <c r="J181" s="89"/>
      <c r="K181" s="125"/>
      <c r="L181" s="125"/>
      <c r="M181" s="90">
        <v>23</v>
      </c>
      <c r="N181" s="31" t="s">
        <v>443</v>
      </c>
      <c r="O181" s="31">
        <v>119415362.42380001</v>
      </c>
      <c r="P181" s="31">
        <v>215351.83840000001</v>
      </c>
      <c r="Q181" s="31">
        <v>0</v>
      </c>
      <c r="R181" s="31">
        <v>38220270.056199998</v>
      </c>
      <c r="S181" s="31">
        <f t="shared" si="28"/>
        <v>157850984.31840003</v>
      </c>
    </row>
    <row r="182" spans="1:19" ht="24.75" customHeight="1" x14ac:dyDescent="0.2">
      <c r="A182" s="107"/>
      <c r="B182" s="107"/>
      <c r="C182" s="10">
        <v>27</v>
      </c>
      <c r="D182" s="31" t="s">
        <v>444</v>
      </c>
      <c r="E182" s="31">
        <v>114032785.79799999</v>
      </c>
      <c r="F182" s="31">
        <v>205644.98199999999</v>
      </c>
      <c r="G182" s="31">
        <v>0</v>
      </c>
      <c r="H182" s="31">
        <v>29634276.606899999</v>
      </c>
      <c r="I182" s="31">
        <f t="shared" si="26"/>
        <v>143872707.38689998</v>
      </c>
      <c r="J182" s="89"/>
      <c r="K182" s="125"/>
      <c r="L182" s="125"/>
      <c r="M182" s="90">
        <v>24</v>
      </c>
      <c r="N182" s="31" t="s">
        <v>445</v>
      </c>
      <c r="O182" s="31">
        <v>97185150.525999993</v>
      </c>
      <c r="P182" s="31">
        <v>175262.21419999999</v>
      </c>
      <c r="Q182" s="31">
        <v>0</v>
      </c>
      <c r="R182" s="31">
        <v>28567204.809999999</v>
      </c>
      <c r="S182" s="31">
        <f t="shared" si="28"/>
        <v>125927617.5502</v>
      </c>
    </row>
    <row r="183" spans="1:19" ht="24.75" customHeight="1" x14ac:dyDescent="0.2">
      <c r="A183" s="10"/>
      <c r="B183" s="113" t="s">
        <v>446</v>
      </c>
      <c r="C183" s="114"/>
      <c r="D183" s="115"/>
      <c r="E183" s="34">
        <f t="shared" ref="E183:I183" si="29">SUM(E156:E182)</f>
        <v>3522930553.3708</v>
      </c>
      <c r="F183" s="34">
        <f t="shared" si="29"/>
        <v>6353199.0846999986</v>
      </c>
      <c r="G183" s="34">
        <f t="shared" si="29"/>
        <v>0</v>
      </c>
      <c r="H183" s="34">
        <f t="shared" si="29"/>
        <v>900885985.28310001</v>
      </c>
      <c r="I183" s="34">
        <f t="shared" si="29"/>
        <v>4430169737.7385998</v>
      </c>
      <c r="J183" s="89"/>
      <c r="K183" s="107"/>
      <c r="L183" s="107"/>
      <c r="M183" s="90">
        <v>25</v>
      </c>
      <c r="N183" s="31" t="s">
        <v>447</v>
      </c>
      <c r="O183" s="31">
        <v>108331383.0967</v>
      </c>
      <c r="P183" s="31">
        <v>195363.15960000001</v>
      </c>
      <c r="Q183" s="31">
        <v>0</v>
      </c>
      <c r="R183" s="31">
        <v>28439425.085299999</v>
      </c>
      <c r="S183" s="31">
        <f t="shared" si="28"/>
        <v>136966171.3416</v>
      </c>
    </row>
    <row r="184" spans="1:19" ht="24.75" customHeight="1" x14ac:dyDescent="0.2">
      <c r="A184" s="109">
        <v>9</v>
      </c>
      <c r="B184" s="109" t="s">
        <v>51</v>
      </c>
      <c r="C184" s="10">
        <v>1</v>
      </c>
      <c r="D184" s="31" t="s">
        <v>448</v>
      </c>
      <c r="E184" s="31">
        <v>120889898.2508</v>
      </c>
      <c r="F184" s="31">
        <v>218010.9938</v>
      </c>
      <c r="G184" s="31">
        <v>-2017457.56</v>
      </c>
      <c r="H184" s="31">
        <v>32633222.164900001</v>
      </c>
      <c r="I184" s="31">
        <f t="shared" ref="I184:I201" si="30">E184+F184+G184+H184</f>
        <v>151723673.8495</v>
      </c>
      <c r="J184" s="89"/>
      <c r="K184" s="10"/>
      <c r="L184" s="113" t="s">
        <v>449</v>
      </c>
      <c r="M184" s="114"/>
      <c r="N184" s="115"/>
      <c r="O184" s="34">
        <f t="shared" ref="O184:S184" si="31">SUM(O159:O183)</f>
        <v>3309489869.9911003</v>
      </c>
      <c r="P184" s="34">
        <f t="shared" si="31"/>
        <v>5968283.4204999991</v>
      </c>
      <c r="Q184" s="34">
        <f t="shared" si="31"/>
        <v>0</v>
      </c>
      <c r="R184" s="34">
        <f t="shared" si="31"/>
        <v>849263025.84229982</v>
      </c>
      <c r="S184" s="34">
        <f t="shared" si="31"/>
        <v>4164721179.2539001</v>
      </c>
    </row>
    <row r="185" spans="1:19" ht="24.75" customHeight="1" x14ac:dyDescent="0.2">
      <c r="A185" s="125"/>
      <c r="B185" s="125"/>
      <c r="C185" s="10">
        <v>2</v>
      </c>
      <c r="D185" s="31" t="s">
        <v>450</v>
      </c>
      <c r="E185" s="31">
        <v>151957135.5325</v>
      </c>
      <c r="F185" s="31">
        <v>274037.17440000002</v>
      </c>
      <c r="G185" s="31">
        <v>-2544453.37</v>
      </c>
      <c r="H185" s="31">
        <v>33092024.663199998</v>
      </c>
      <c r="I185" s="31">
        <f t="shared" si="30"/>
        <v>182778744.00009999</v>
      </c>
      <c r="J185" s="89"/>
      <c r="K185" s="109">
        <v>27</v>
      </c>
      <c r="L185" s="109" t="s">
        <v>76</v>
      </c>
      <c r="M185" s="90">
        <v>1</v>
      </c>
      <c r="N185" s="31" t="s">
        <v>451</v>
      </c>
      <c r="O185" s="31">
        <v>121625241.65459999</v>
      </c>
      <c r="P185" s="31">
        <v>219337.10079999999</v>
      </c>
      <c r="Q185" s="31">
        <v>-5788847.5199999996</v>
      </c>
      <c r="R185" s="31">
        <v>40148776.470200002</v>
      </c>
      <c r="S185" s="31">
        <f t="shared" ref="S185:S204" si="32">O185+P185+Q185+R185</f>
        <v>156204507.70559999</v>
      </c>
    </row>
    <row r="186" spans="1:19" ht="24.75" customHeight="1" x14ac:dyDescent="0.2">
      <c r="A186" s="125"/>
      <c r="B186" s="125"/>
      <c r="C186" s="10">
        <v>3</v>
      </c>
      <c r="D186" s="31" t="s">
        <v>452</v>
      </c>
      <c r="E186" s="31">
        <v>145467725.45359999</v>
      </c>
      <c r="F186" s="31">
        <v>262334.27149999997</v>
      </c>
      <c r="G186" s="31">
        <v>-2434582.2599999998</v>
      </c>
      <c r="H186" s="31">
        <v>41818922.728</v>
      </c>
      <c r="I186" s="31">
        <f t="shared" si="30"/>
        <v>185114400.19309998</v>
      </c>
      <c r="J186" s="89"/>
      <c r="K186" s="125"/>
      <c r="L186" s="125"/>
      <c r="M186" s="90">
        <v>2</v>
      </c>
      <c r="N186" s="31" t="s">
        <v>453</v>
      </c>
      <c r="O186" s="31">
        <v>125559452.0159</v>
      </c>
      <c r="P186" s="31">
        <v>226431.99559999999</v>
      </c>
      <c r="Q186" s="31">
        <v>-5788847.5199999996</v>
      </c>
      <c r="R186" s="31">
        <v>43700559.403399996</v>
      </c>
      <c r="S186" s="31">
        <f t="shared" si="32"/>
        <v>163697595.89489999</v>
      </c>
    </row>
    <row r="187" spans="1:19" ht="24.75" customHeight="1" x14ac:dyDescent="0.2">
      <c r="A187" s="125"/>
      <c r="B187" s="125"/>
      <c r="C187" s="10">
        <v>4</v>
      </c>
      <c r="D187" s="31" t="s">
        <v>454</v>
      </c>
      <c r="E187" s="31">
        <v>93858323.7148</v>
      </c>
      <c r="F187" s="31">
        <v>169262.66560000001</v>
      </c>
      <c r="G187" s="31">
        <v>-1558697.37</v>
      </c>
      <c r="H187" s="31">
        <v>24476144.757800002</v>
      </c>
      <c r="I187" s="31">
        <f t="shared" si="30"/>
        <v>116945033.7682</v>
      </c>
      <c r="J187" s="89"/>
      <c r="K187" s="125"/>
      <c r="L187" s="125"/>
      <c r="M187" s="90">
        <v>3</v>
      </c>
      <c r="N187" s="31" t="s">
        <v>455</v>
      </c>
      <c r="O187" s="31">
        <v>192989034.3335</v>
      </c>
      <c r="P187" s="31">
        <v>348033.47320000001</v>
      </c>
      <c r="Q187" s="31">
        <v>-5788847.5199999996</v>
      </c>
      <c r="R187" s="31">
        <v>63748189.615699999</v>
      </c>
      <c r="S187" s="31">
        <f t="shared" si="32"/>
        <v>251296409.90239999</v>
      </c>
    </row>
    <row r="188" spans="1:19" ht="24.75" customHeight="1" x14ac:dyDescent="0.2">
      <c r="A188" s="125"/>
      <c r="B188" s="125"/>
      <c r="C188" s="10">
        <v>5</v>
      </c>
      <c r="D188" s="31" t="s">
        <v>456</v>
      </c>
      <c r="E188" s="31">
        <v>112120487.26450001</v>
      </c>
      <c r="F188" s="31">
        <v>202196.37210000001</v>
      </c>
      <c r="G188" s="31">
        <v>-1868649.67</v>
      </c>
      <c r="H188" s="31">
        <v>29804798.729600001</v>
      </c>
      <c r="I188" s="31">
        <f t="shared" si="30"/>
        <v>140258832.69620001</v>
      </c>
      <c r="J188" s="89"/>
      <c r="K188" s="125"/>
      <c r="L188" s="125"/>
      <c r="M188" s="90">
        <v>4</v>
      </c>
      <c r="N188" s="31" t="s">
        <v>457</v>
      </c>
      <c r="O188" s="31">
        <v>126891910.17649999</v>
      </c>
      <c r="P188" s="31">
        <v>228834.93030000001</v>
      </c>
      <c r="Q188" s="31">
        <v>-5788847.5199999996</v>
      </c>
      <c r="R188" s="31">
        <v>38733621.461000003</v>
      </c>
      <c r="S188" s="31">
        <f t="shared" si="32"/>
        <v>160065519.0478</v>
      </c>
    </row>
    <row r="189" spans="1:19" ht="24.75" customHeight="1" x14ac:dyDescent="0.2">
      <c r="A189" s="125"/>
      <c r="B189" s="125"/>
      <c r="C189" s="10">
        <v>6</v>
      </c>
      <c r="D189" s="31" t="s">
        <v>458</v>
      </c>
      <c r="E189" s="31">
        <v>128986304.1886</v>
      </c>
      <c r="F189" s="31">
        <v>232611.9284</v>
      </c>
      <c r="G189" s="31">
        <v>-2154700.0699999998</v>
      </c>
      <c r="H189" s="31">
        <v>34402329.188500002</v>
      </c>
      <c r="I189" s="31">
        <f t="shared" si="30"/>
        <v>161466545.23550001</v>
      </c>
      <c r="J189" s="89"/>
      <c r="K189" s="125"/>
      <c r="L189" s="125"/>
      <c r="M189" s="90">
        <v>5</v>
      </c>
      <c r="N189" s="31" t="s">
        <v>459</v>
      </c>
      <c r="O189" s="31">
        <v>113717822.55679999</v>
      </c>
      <c r="P189" s="31">
        <v>205076.98209999999</v>
      </c>
      <c r="Q189" s="31">
        <v>-5788847.5199999996</v>
      </c>
      <c r="R189" s="31">
        <v>37792071.371299997</v>
      </c>
      <c r="S189" s="31">
        <f t="shared" si="32"/>
        <v>145926123.39019999</v>
      </c>
    </row>
    <row r="190" spans="1:19" ht="24.75" customHeight="1" x14ac:dyDescent="0.2">
      <c r="A190" s="125"/>
      <c r="B190" s="125"/>
      <c r="C190" s="10">
        <v>7</v>
      </c>
      <c r="D190" s="31" t="s">
        <v>460</v>
      </c>
      <c r="E190" s="31">
        <v>147875996.24849999</v>
      </c>
      <c r="F190" s="31">
        <v>266677.31020000001</v>
      </c>
      <c r="G190" s="31">
        <v>-2475446.61</v>
      </c>
      <c r="H190" s="31">
        <v>35632816.736299999</v>
      </c>
      <c r="I190" s="31">
        <f t="shared" si="30"/>
        <v>181300043.68499997</v>
      </c>
      <c r="J190" s="89"/>
      <c r="K190" s="125"/>
      <c r="L190" s="125"/>
      <c r="M190" s="90">
        <v>6</v>
      </c>
      <c r="N190" s="31" t="s">
        <v>461</v>
      </c>
      <c r="O190" s="31">
        <v>86502280.892299995</v>
      </c>
      <c r="P190" s="31">
        <v>155996.89050000001</v>
      </c>
      <c r="Q190" s="31">
        <v>-5788847.5199999996</v>
      </c>
      <c r="R190" s="31">
        <v>29542333.7095</v>
      </c>
      <c r="S190" s="31">
        <f t="shared" si="32"/>
        <v>110411763.97229999</v>
      </c>
    </row>
    <row r="191" spans="1:19" ht="24.75" customHeight="1" x14ac:dyDescent="0.2">
      <c r="A191" s="125"/>
      <c r="B191" s="125"/>
      <c r="C191" s="10">
        <v>8</v>
      </c>
      <c r="D191" s="31" t="s">
        <v>462</v>
      </c>
      <c r="E191" s="31">
        <v>117140553.0667</v>
      </c>
      <c r="F191" s="31">
        <v>211249.48199999999</v>
      </c>
      <c r="G191" s="31">
        <v>-1953847.98</v>
      </c>
      <c r="H191" s="31">
        <v>35143103.299599998</v>
      </c>
      <c r="I191" s="31">
        <f t="shared" si="30"/>
        <v>150541057.86829999</v>
      </c>
      <c r="J191" s="89"/>
      <c r="K191" s="125"/>
      <c r="L191" s="125"/>
      <c r="M191" s="90">
        <v>7</v>
      </c>
      <c r="N191" s="31" t="s">
        <v>463</v>
      </c>
      <c r="O191" s="31">
        <v>84268507.609200001</v>
      </c>
      <c r="P191" s="31">
        <v>151968.5379</v>
      </c>
      <c r="Q191" s="31">
        <v>-5788847.5199999996</v>
      </c>
      <c r="R191" s="31">
        <v>29887360.734499998</v>
      </c>
      <c r="S191" s="31">
        <f t="shared" si="32"/>
        <v>108518989.36160001</v>
      </c>
    </row>
    <row r="192" spans="1:19" ht="24.75" customHeight="1" x14ac:dyDescent="0.2">
      <c r="A192" s="125"/>
      <c r="B192" s="125"/>
      <c r="C192" s="10">
        <v>9</v>
      </c>
      <c r="D192" s="31" t="s">
        <v>464</v>
      </c>
      <c r="E192" s="31">
        <v>124857390.7941</v>
      </c>
      <c r="F192" s="31">
        <v>225165.90909999999</v>
      </c>
      <c r="G192" s="31">
        <v>-2084922.28</v>
      </c>
      <c r="H192" s="31">
        <v>36031103.453500003</v>
      </c>
      <c r="I192" s="31">
        <f t="shared" si="30"/>
        <v>159028737.87669998</v>
      </c>
      <c r="J192" s="89"/>
      <c r="K192" s="125"/>
      <c r="L192" s="125"/>
      <c r="M192" s="90">
        <v>8</v>
      </c>
      <c r="N192" s="31" t="s">
        <v>465</v>
      </c>
      <c r="O192" s="31">
        <v>189221362.6372</v>
      </c>
      <c r="P192" s="31">
        <v>341238.9117</v>
      </c>
      <c r="Q192" s="31">
        <v>-5788847.5199999996</v>
      </c>
      <c r="R192" s="31">
        <v>63622804.400300004</v>
      </c>
      <c r="S192" s="31">
        <f t="shared" si="32"/>
        <v>247396558.42919999</v>
      </c>
    </row>
    <row r="193" spans="1:19" ht="24.75" customHeight="1" x14ac:dyDescent="0.2">
      <c r="A193" s="125"/>
      <c r="B193" s="125"/>
      <c r="C193" s="10">
        <v>10</v>
      </c>
      <c r="D193" s="31" t="s">
        <v>466</v>
      </c>
      <c r="E193" s="31">
        <v>97768202.854399994</v>
      </c>
      <c r="F193" s="31">
        <v>176313.6819</v>
      </c>
      <c r="G193" s="31">
        <v>-1625005.68</v>
      </c>
      <c r="H193" s="31">
        <v>27945353.399900001</v>
      </c>
      <c r="I193" s="31">
        <f t="shared" si="30"/>
        <v>124264864.25619999</v>
      </c>
      <c r="J193" s="89"/>
      <c r="K193" s="125"/>
      <c r="L193" s="125"/>
      <c r="M193" s="90">
        <v>9</v>
      </c>
      <c r="N193" s="31" t="s">
        <v>467</v>
      </c>
      <c r="O193" s="31">
        <v>112610240.0513</v>
      </c>
      <c r="P193" s="31">
        <v>203079.58480000001</v>
      </c>
      <c r="Q193" s="31">
        <v>-5788847.5199999996</v>
      </c>
      <c r="R193" s="31">
        <v>33536085.014800001</v>
      </c>
      <c r="S193" s="31">
        <f t="shared" si="32"/>
        <v>140560557.13090003</v>
      </c>
    </row>
    <row r="194" spans="1:19" ht="24.75" customHeight="1" x14ac:dyDescent="0.2">
      <c r="A194" s="125"/>
      <c r="B194" s="125"/>
      <c r="C194" s="10">
        <v>11</v>
      </c>
      <c r="D194" s="31" t="s">
        <v>468</v>
      </c>
      <c r="E194" s="31">
        <v>133403334.21690001</v>
      </c>
      <c r="F194" s="31">
        <v>240577.53279999999</v>
      </c>
      <c r="G194" s="31">
        <v>-2231802.6</v>
      </c>
      <c r="H194" s="31">
        <v>33908915.146399997</v>
      </c>
      <c r="I194" s="31">
        <f t="shared" si="30"/>
        <v>165321024.29610002</v>
      </c>
      <c r="J194" s="89"/>
      <c r="K194" s="125"/>
      <c r="L194" s="125"/>
      <c r="M194" s="90">
        <v>10</v>
      </c>
      <c r="N194" s="31" t="s">
        <v>469</v>
      </c>
      <c r="O194" s="31">
        <v>140695483.79190001</v>
      </c>
      <c r="P194" s="31">
        <v>253728.0839</v>
      </c>
      <c r="Q194" s="31">
        <v>-5788847.5199999996</v>
      </c>
      <c r="R194" s="31">
        <v>46171838.145300001</v>
      </c>
      <c r="S194" s="31">
        <f t="shared" si="32"/>
        <v>181332202.5011</v>
      </c>
    </row>
    <row r="195" spans="1:19" ht="24.75" customHeight="1" x14ac:dyDescent="0.2">
      <c r="A195" s="125"/>
      <c r="B195" s="125"/>
      <c r="C195" s="10">
        <v>12</v>
      </c>
      <c r="D195" s="31" t="s">
        <v>470</v>
      </c>
      <c r="E195" s="31">
        <v>115124385.2119</v>
      </c>
      <c r="F195" s="31">
        <v>207613.5557</v>
      </c>
      <c r="G195" s="31">
        <v>-2540598.25</v>
      </c>
      <c r="H195" s="31">
        <v>30131467.849800002</v>
      </c>
      <c r="I195" s="31">
        <f t="shared" si="30"/>
        <v>142922868.36739999</v>
      </c>
      <c r="J195" s="89"/>
      <c r="K195" s="125"/>
      <c r="L195" s="125"/>
      <c r="M195" s="90">
        <v>11</v>
      </c>
      <c r="N195" s="31" t="s">
        <v>471</v>
      </c>
      <c r="O195" s="31">
        <v>108546627.3149</v>
      </c>
      <c r="P195" s="31">
        <v>195751.32769999999</v>
      </c>
      <c r="Q195" s="31">
        <v>-5788847.5199999996</v>
      </c>
      <c r="R195" s="31">
        <v>36716864.124899998</v>
      </c>
      <c r="S195" s="31">
        <f t="shared" si="32"/>
        <v>139670395.2475</v>
      </c>
    </row>
    <row r="196" spans="1:19" ht="24.75" customHeight="1" x14ac:dyDescent="0.2">
      <c r="A196" s="125"/>
      <c r="B196" s="125"/>
      <c r="C196" s="10">
        <v>13</v>
      </c>
      <c r="D196" s="31" t="s">
        <v>472</v>
      </c>
      <c r="E196" s="31">
        <v>126884467.642</v>
      </c>
      <c r="F196" s="31">
        <v>228821.5085</v>
      </c>
      <c r="G196" s="31">
        <v>-2119233.0099999998</v>
      </c>
      <c r="H196" s="31">
        <v>34638950.245999999</v>
      </c>
      <c r="I196" s="31">
        <f t="shared" si="30"/>
        <v>159633006.3865</v>
      </c>
      <c r="J196" s="89"/>
      <c r="K196" s="125"/>
      <c r="L196" s="125"/>
      <c r="M196" s="90">
        <v>12</v>
      </c>
      <c r="N196" s="31" t="s">
        <v>473</v>
      </c>
      <c r="O196" s="31">
        <v>98067129.621700004</v>
      </c>
      <c r="P196" s="31">
        <v>176852.76180000001</v>
      </c>
      <c r="Q196" s="31">
        <v>-5788847.5199999996</v>
      </c>
      <c r="R196" s="31">
        <v>34155682.442100003</v>
      </c>
      <c r="S196" s="31">
        <f t="shared" si="32"/>
        <v>126610817.30560002</v>
      </c>
    </row>
    <row r="197" spans="1:19" ht="24.75" customHeight="1" x14ac:dyDescent="0.2">
      <c r="A197" s="125"/>
      <c r="B197" s="125"/>
      <c r="C197" s="10">
        <v>14</v>
      </c>
      <c r="D197" s="31" t="s">
        <v>474</v>
      </c>
      <c r="E197" s="31">
        <v>120126146.4815</v>
      </c>
      <c r="F197" s="31">
        <v>216633.65549999999</v>
      </c>
      <c r="G197" s="31">
        <v>-2004350.13</v>
      </c>
      <c r="H197" s="31">
        <v>33743694.003200002</v>
      </c>
      <c r="I197" s="31">
        <f t="shared" si="30"/>
        <v>152082124.01019999</v>
      </c>
      <c r="J197" s="89"/>
      <c r="K197" s="125"/>
      <c r="L197" s="125"/>
      <c r="M197" s="90">
        <v>13</v>
      </c>
      <c r="N197" s="31" t="s">
        <v>475</v>
      </c>
      <c r="O197" s="31">
        <v>88432816.681099996</v>
      </c>
      <c r="P197" s="31">
        <v>159478.38920000001</v>
      </c>
      <c r="Q197" s="31">
        <v>-5788847.5199999996</v>
      </c>
      <c r="R197" s="31">
        <v>30447748.4767</v>
      </c>
      <c r="S197" s="31">
        <f t="shared" si="32"/>
        <v>113251196.02700001</v>
      </c>
    </row>
    <row r="198" spans="1:19" ht="24.75" customHeight="1" x14ac:dyDescent="0.2">
      <c r="A198" s="125"/>
      <c r="B198" s="125"/>
      <c r="C198" s="10">
        <v>15</v>
      </c>
      <c r="D198" s="31" t="s">
        <v>476</v>
      </c>
      <c r="E198" s="31">
        <v>136258510.7782</v>
      </c>
      <c r="F198" s="31">
        <v>245726.51459999999</v>
      </c>
      <c r="G198" s="31">
        <v>-2278449.64</v>
      </c>
      <c r="H198" s="31">
        <v>36090168.016800001</v>
      </c>
      <c r="I198" s="31">
        <f t="shared" si="30"/>
        <v>170315955.66960001</v>
      </c>
      <c r="J198" s="89"/>
      <c r="K198" s="125"/>
      <c r="L198" s="125"/>
      <c r="M198" s="90">
        <v>14</v>
      </c>
      <c r="N198" s="31" t="s">
        <v>477</v>
      </c>
      <c r="O198" s="31">
        <v>101664753.235</v>
      </c>
      <c r="P198" s="31">
        <v>183340.66130000001</v>
      </c>
      <c r="Q198" s="31">
        <v>-5788847.5199999996</v>
      </c>
      <c r="R198" s="31">
        <v>31505903.914299998</v>
      </c>
      <c r="S198" s="31">
        <f t="shared" si="32"/>
        <v>127565150.2906</v>
      </c>
    </row>
    <row r="199" spans="1:19" ht="24.75" customHeight="1" x14ac:dyDescent="0.2">
      <c r="A199" s="125"/>
      <c r="B199" s="125"/>
      <c r="C199" s="10">
        <v>16</v>
      </c>
      <c r="D199" s="31" t="s">
        <v>478</v>
      </c>
      <c r="E199" s="31">
        <v>128059625.08239999</v>
      </c>
      <c r="F199" s="31">
        <v>230940.76949999999</v>
      </c>
      <c r="G199" s="31">
        <v>-2139279.5699999998</v>
      </c>
      <c r="H199" s="31">
        <v>34599549.683499999</v>
      </c>
      <c r="I199" s="31">
        <f t="shared" si="30"/>
        <v>160750835.96540001</v>
      </c>
      <c r="J199" s="89"/>
      <c r="K199" s="125"/>
      <c r="L199" s="125"/>
      <c r="M199" s="90">
        <v>15</v>
      </c>
      <c r="N199" s="31" t="s">
        <v>479</v>
      </c>
      <c r="O199" s="31">
        <v>106485506.57160001</v>
      </c>
      <c r="P199" s="31">
        <v>192034.33410000001</v>
      </c>
      <c r="Q199" s="31">
        <v>-5788847.5199999996</v>
      </c>
      <c r="R199" s="31">
        <v>36455209.560800001</v>
      </c>
      <c r="S199" s="31">
        <f t="shared" si="32"/>
        <v>137343902.9465</v>
      </c>
    </row>
    <row r="200" spans="1:19" ht="24.75" customHeight="1" x14ac:dyDescent="0.2">
      <c r="A200" s="125"/>
      <c r="B200" s="125"/>
      <c r="C200" s="10">
        <v>17</v>
      </c>
      <c r="D200" s="31" t="s">
        <v>480</v>
      </c>
      <c r="E200" s="31">
        <v>128564465.1459</v>
      </c>
      <c r="F200" s="31">
        <v>231851.19029999999</v>
      </c>
      <c r="G200" s="31">
        <v>-2147660.84</v>
      </c>
      <c r="H200" s="31">
        <v>36380846.936300002</v>
      </c>
      <c r="I200" s="31">
        <f t="shared" si="30"/>
        <v>163029502.4325</v>
      </c>
      <c r="J200" s="89"/>
      <c r="K200" s="125"/>
      <c r="L200" s="125"/>
      <c r="M200" s="90">
        <v>16</v>
      </c>
      <c r="N200" s="31" t="s">
        <v>481</v>
      </c>
      <c r="O200" s="31">
        <v>129113997.01890001</v>
      </c>
      <c r="P200" s="31">
        <v>232842.2077</v>
      </c>
      <c r="Q200" s="31">
        <v>-5788847.5199999996</v>
      </c>
      <c r="R200" s="31">
        <v>42145797.244599998</v>
      </c>
      <c r="S200" s="31">
        <f t="shared" si="32"/>
        <v>165703788.95120001</v>
      </c>
    </row>
    <row r="201" spans="1:19" ht="24.75" customHeight="1" x14ac:dyDescent="0.2">
      <c r="A201" s="107"/>
      <c r="B201" s="107"/>
      <c r="C201" s="10">
        <v>18</v>
      </c>
      <c r="D201" s="31" t="s">
        <v>482</v>
      </c>
      <c r="E201" s="31">
        <v>141779417.94139999</v>
      </c>
      <c r="F201" s="31">
        <v>255682.83410000001</v>
      </c>
      <c r="G201" s="31">
        <v>-2372129.21</v>
      </c>
      <c r="H201" s="31">
        <v>37425215.805100001</v>
      </c>
      <c r="I201" s="31">
        <f t="shared" si="30"/>
        <v>177088187.37059999</v>
      </c>
      <c r="J201" s="89"/>
      <c r="K201" s="125"/>
      <c r="L201" s="125"/>
      <c r="M201" s="90">
        <v>17</v>
      </c>
      <c r="N201" s="31" t="s">
        <v>483</v>
      </c>
      <c r="O201" s="31">
        <v>108388621.98109999</v>
      </c>
      <c r="P201" s="31">
        <v>195466.38329999999</v>
      </c>
      <c r="Q201" s="31">
        <v>-5788847.5199999996</v>
      </c>
      <c r="R201" s="31">
        <v>33481882.031100001</v>
      </c>
      <c r="S201" s="31">
        <f t="shared" si="32"/>
        <v>136277122.87549999</v>
      </c>
    </row>
    <row r="202" spans="1:19" ht="24.75" customHeight="1" x14ac:dyDescent="0.2">
      <c r="A202" s="10"/>
      <c r="B202" s="113" t="s">
        <v>484</v>
      </c>
      <c r="C202" s="114"/>
      <c r="D202" s="115"/>
      <c r="E202" s="34">
        <f t="shared" ref="E202:I202" si="33">SUM(E184:E201)</f>
        <v>2271122369.8686996</v>
      </c>
      <c r="F202" s="34">
        <f t="shared" si="33"/>
        <v>4095707.35</v>
      </c>
      <c r="G202" s="34">
        <f t="shared" si="33"/>
        <v>-38551266.100000001</v>
      </c>
      <c r="H202" s="34">
        <f t="shared" si="33"/>
        <v>607898626.80839992</v>
      </c>
      <c r="I202" s="34">
        <f t="shared" si="33"/>
        <v>2844565437.9271002</v>
      </c>
      <c r="J202" s="89"/>
      <c r="K202" s="125"/>
      <c r="L202" s="125"/>
      <c r="M202" s="90">
        <v>18</v>
      </c>
      <c r="N202" s="31" t="s">
        <v>485</v>
      </c>
      <c r="O202" s="31">
        <v>100735948.76100001</v>
      </c>
      <c r="P202" s="31">
        <v>181665.66949999999</v>
      </c>
      <c r="Q202" s="31">
        <v>-5788847.5199999996</v>
      </c>
      <c r="R202" s="31">
        <v>34764323.175099999</v>
      </c>
      <c r="S202" s="31">
        <f t="shared" si="32"/>
        <v>129893090.0856</v>
      </c>
    </row>
    <row r="203" spans="1:19" ht="24.75" customHeight="1" x14ac:dyDescent="0.2">
      <c r="A203" s="109">
        <v>10</v>
      </c>
      <c r="B203" s="109" t="s">
        <v>52</v>
      </c>
      <c r="C203" s="10">
        <v>1</v>
      </c>
      <c r="D203" s="31" t="s">
        <v>486</v>
      </c>
      <c r="E203" s="31">
        <v>99282623.457699999</v>
      </c>
      <c r="F203" s="31">
        <v>179044.7648</v>
      </c>
      <c r="G203" s="31">
        <v>0</v>
      </c>
      <c r="H203" s="31">
        <v>33586747.512199998</v>
      </c>
      <c r="I203" s="31">
        <f t="shared" ref="I203:I227" si="34">E203+F203+G203+H203</f>
        <v>133048415.73469999</v>
      </c>
      <c r="J203" s="89"/>
      <c r="K203" s="125"/>
      <c r="L203" s="125"/>
      <c r="M203" s="90">
        <v>19</v>
      </c>
      <c r="N203" s="31" t="s">
        <v>487</v>
      </c>
      <c r="O203" s="31">
        <v>95683255.065200001</v>
      </c>
      <c r="P203" s="31">
        <v>172553.71890000001</v>
      </c>
      <c r="Q203" s="31">
        <v>-5788847.5199999996</v>
      </c>
      <c r="R203" s="31">
        <v>30832393.7469</v>
      </c>
      <c r="S203" s="31">
        <f t="shared" si="32"/>
        <v>120899355.01100001</v>
      </c>
    </row>
    <row r="204" spans="1:19" ht="24.75" customHeight="1" x14ac:dyDescent="0.2">
      <c r="A204" s="125"/>
      <c r="B204" s="125"/>
      <c r="C204" s="10">
        <v>2</v>
      </c>
      <c r="D204" s="31" t="s">
        <v>488</v>
      </c>
      <c r="E204" s="31">
        <v>108214120.32449999</v>
      </c>
      <c r="F204" s="31">
        <v>195151.68969999999</v>
      </c>
      <c r="G204" s="31">
        <v>0</v>
      </c>
      <c r="H204" s="31">
        <v>36191175.4846</v>
      </c>
      <c r="I204" s="31">
        <f t="shared" si="34"/>
        <v>144600447.49880001</v>
      </c>
      <c r="J204" s="89"/>
      <c r="K204" s="107"/>
      <c r="L204" s="107"/>
      <c r="M204" s="90">
        <v>20</v>
      </c>
      <c r="N204" s="31" t="s">
        <v>489</v>
      </c>
      <c r="O204" s="31">
        <v>129778115.37190001</v>
      </c>
      <c r="P204" s="31">
        <v>234039.86859999999</v>
      </c>
      <c r="Q204" s="31">
        <v>-5788847.5199999996</v>
      </c>
      <c r="R204" s="31">
        <v>43927965.228100002</v>
      </c>
      <c r="S204" s="31">
        <f t="shared" si="32"/>
        <v>168151272.94859999</v>
      </c>
    </row>
    <row r="205" spans="1:19" ht="24.75" customHeight="1" x14ac:dyDescent="0.2">
      <c r="A205" s="125"/>
      <c r="B205" s="125"/>
      <c r="C205" s="10">
        <v>3</v>
      </c>
      <c r="D205" s="31" t="s">
        <v>490</v>
      </c>
      <c r="E205" s="31">
        <v>92505240.065099999</v>
      </c>
      <c r="F205" s="31">
        <v>166822.53529999999</v>
      </c>
      <c r="G205" s="31">
        <v>0</v>
      </c>
      <c r="H205" s="31">
        <v>32275789.938999999</v>
      </c>
      <c r="I205" s="31">
        <f t="shared" si="34"/>
        <v>124947852.5394</v>
      </c>
      <c r="J205" s="89"/>
      <c r="K205" s="10"/>
      <c r="L205" s="113" t="s">
        <v>491</v>
      </c>
      <c r="M205" s="114"/>
      <c r="N205" s="115"/>
      <c r="O205" s="34">
        <f t="shared" ref="O205:S205" si="35">SUM(O185:O204)</f>
        <v>2360978107.3415995</v>
      </c>
      <c r="P205" s="34">
        <f t="shared" si="35"/>
        <v>4257751.8129000003</v>
      </c>
      <c r="Q205" s="34">
        <f t="shared" si="35"/>
        <v>-115776950.39999995</v>
      </c>
      <c r="R205" s="34">
        <f t="shared" si="35"/>
        <v>781317410.27060008</v>
      </c>
      <c r="S205" s="34">
        <f t="shared" si="35"/>
        <v>3030776319.0250998</v>
      </c>
    </row>
    <row r="206" spans="1:19" ht="24.75" customHeight="1" x14ac:dyDescent="0.2">
      <c r="A206" s="125"/>
      <c r="B206" s="125"/>
      <c r="C206" s="10">
        <v>4</v>
      </c>
      <c r="D206" s="31" t="s">
        <v>492</v>
      </c>
      <c r="E206" s="31">
        <v>132946756.73469999</v>
      </c>
      <c r="F206" s="31">
        <v>239754.14799999999</v>
      </c>
      <c r="G206" s="31">
        <v>0</v>
      </c>
      <c r="H206" s="31">
        <v>41202375.5691</v>
      </c>
      <c r="I206" s="31">
        <f t="shared" si="34"/>
        <v>174388886.45179999</v>
      </c>
      <c r="J206" s="89"/>
      <c r="K206" s="109">
        <v>28</v>
      </c>
      <c r="L206" s="109" t="s">
        <v>78</v>
      </c>
      <c r="M206" s="90">
        <v>1</v>
      </c>
      <c r="N206" s="31" t="s">
        <v>493</v>
      </c>
      <c r="O206" s="31">
        <v>125095669.8996</v>
      </c>
      <c r="P206" s="31">
        <v>225595.61799999999</v>
      </c>
      <c r="Q206" s="31">
        <v>-2620951.4900000002</v>
      </c>
      <c r="R206" s="31">
        <v>36097975.256499998</v>
      </c>
      <c r="S206" s="31">
        <f t="shared" ref="S206:S223" si="36">O206+P206+Q206+R206</f>
        <v>158798289.2841</v>
      </c>
    </row>
    <row r="207" spans="1:19" ht="24.75" customHeight="1" x14ac:dyDescent="0.2">
      <c r="A207" s="125"/>
      <c r="B207" s="125"/>
      <c r="C207" s="10">
        <v>5</v>
      </c>
      <c r="D207" s="31" t="s">
        <v>494</v>
      </c>
      <c r="E207" s="31">
        <v>120960890.24950001</v>
      </c>
      <c r="F207" s="31">
        <v>218139.0197</v>
      </c>
      <c r="G207" s="31">
        <v>0</v>
      </c>
      <c r="H207" s="31">
        <v>40558470.244099997</v>
      </c>
      <c r="I207" s="31">
        <f t="shared" si="34"/>
        <v>161737499.5133</v>
      </c>
      <c r="J207" s="89"/>
      <c r="K207" s="125"/>
      <c r="L207" s="125"/>
      <c r="M207" s="90">
        <v>2</v>
      </c>
      <c r="N207" s="31" t="s">
        <v>495</v>
      </c>
      <c r="O207" s="31">
        <v>132331156.33409999</v>
      </c>
      <c r="P207" s="31">
        <v>238643.98360000001</v>
      </c>
      <c r="Q207" s="31">
        <v>-2620951.4900000002</v>
      </c>
      <c r="R207" s="31">
        <v>38883079.841300003</v>
      </c>
      <c r="S207" s="31">
        <f t="shared" si="36"/>
        <v>168831928.669</v>
      </c>
    </row>
    <row r="208" spans="1:19" ht="24.75" customHeight="1" x14ac:dyDescent="0.2">
      <c r="A208" s="125"/>
      <c r="B208" s="125"/>
      <c r="C208" s="10">
        <v>6</v>
      </c>
      <c r="D208" s="31" t="s">
        <v>496</v>
      </c>
      <c r="E208" s="31">
        <v>123905166.1339</v>
      </c>
      <c r="F208" s="31">
        <v>223448.68179999999</v>
      </c>
      <c r="G208" s="31">
        <v>0</v>
      </c>
      <c r="H208" s="31">
        <v>40761640.732100002</v>
      </c>
      <c r="I208" s="31">
        <f t="shared" si="34"/>
        <v>164890255.5478</v>
      </c>
      <c r="J208" s="89"/>
      <c r="K208" s="125"/>
      <c r="L208" s="125"/>
      <c r="M208" s="90">
        <v>3</v>
      </c>
      <c r="N208" s="31" t="s">
        <v>497</v>
      </c>
      <c r="O208" s="31">
        <v>134724009.4937</v>
      </c>
      <c r="P208" s="31">
        <v>242959.21840000001</v>
      </c>
      <c r="Q208" s="31">
        <v>-2620951.4900000002</v>
      </c>
      <c r="R208" s="31">
        <v>40021850.426100001</v>
      </c>
      <c r="S208" s="31">
        <f t="shared" si="36"/>
        <v>172367867.64820001</v>
      </c>
    </row>
    <row r="209" spans="1:19" ht="24.75" customHeight="1" x14ac:dyDescent="0.2">
      <c r="A209" s="125"/>
      <c r="B209" s="125"/>
      <c r="C209" s="10">
        <v>7</v>
      </c>
      <c r="D209" s="31" t="s">
        <v>498</v>
      </c>
      <c r="E209" s="31">
        <v>131362339.524</v>
      </c>
      <c r="F209" s="31">
        <v>236896.83420000001</v>
      </c>
      <c r="G209" s="31">
        <v>0</v>
      </c>
      <c r="H209" s="31">
        <v>39315139.419</v>
      </c>
      <c r="I209" s="31">
        <f t="shared" si="34"/>
        <v>170914375.77719998</v>
      </c>
      <c r="J209" s="89"/>
      <c r="K209" s="125"/>
      <c r="L209" s="125"/>
      <c r="M209" s="90">
        <v>4</v>
      </c>
      <c r="N209" s="31" t="s">
        <v>499</v>
      </c>
      <c r="O209" s="31">
        <v>99927109.385600001</v>
      </c>
      <c r="P209" s="31">
        <v>180207.0209</v>
      </c>
      <c r="Q209" s="31">
        <v>-2620951.4900000002</v>
      </c>
      <c r="R209" s="31">
        <v>29351046.157299999</v>
      </c>
      <c r="S209" s="31">
        <f t="shared" si="36"/>
        <v>126837411.0738</v>
      </c>
    </row>
    <row r="210" spans="1:19" ht="24.75" customHeight="1" x14ac:dyDescent="0.2">
      <c r="A210" s="125"/>
      <c r="B210" s="125"/>
      <c r="C210" s="10">
        <v>8</v>
      </c>
      <c r="D210" s="31" t="s">
        <v>500</v>
      </c>
      <c r="E210" s="31">
        <v>123548202.1278</v>
      </c>
      <c r="F210" s="31">
        <v>222804.93830000001</v>
      </c>
      <c r="G210" s="31">
        <v>0</v>
      </c>
      <c r="H210" s="31">
        <v>37786789.423699997</v>
      </c>
      <c r="I210" s="31">
        <f t="shared" si="34"/>
        <v>161557796.48980001</v>
      </c>
      <c r="J210" s="89"/>
      <c r="K210" s="125"/>
      <c r="L210" s="125"/>
      <c r="M210" s="90">
        <v>5</v>
      </c>
      <c r="N210" s="31" t="s">
        <v>501</v>
      </c>
      <c r="O210" s="31">
        <v>104711517.2446</v>
      </c>
      <c r="P210" s="31">
        <v>188835.1489</v>
      </c>
      <c r="Q210" s="31">
        <v>-2620951.4900000002</v>
      </c>
      <c r="R210" s="31">
        <v>32918211.998799998</v>
      </c>
      <c r="S210" s="31">
        <f t="shared" si="36"/>
        <v>135197612.9023</v>
      </c>
    </row>
    <row r="211" spans="1:19" ht="24.75" customHeight="1" x14ac:dyDescent="0.2">
      <c r="A211" s="125"/>
      <c r="B211" s="125"/>
      <c r="C211" s="10">
        <v>9</v>
      </c>
      <c r="D211" s="31" t="s">
        <v>502</v>
      </c>
      <c r="E211" s="31">
        <v>116249753.4843</v>
      </c>
      <c r="F211" s="31">
        <v>209643.02770000001</v>
      </c>
      <c r="G211" s="31">
        <v>0</v>
      </c>
      <c r="H211" s="31">
        <v>36448839.199900001</v>
      </c>
      <c r="I211" s="31">
        <f t="shared" si="34"/>
        <v>152908235.7119</v>
      </c>
      <c r="J211" s="89"/>
      <c r="K211" s="125"/>
      <c r="L211" s="125"/>
      <c r="M211" s="90">
        <v>6</v>
      </c>
      <c r="N211" s="31" t="s">
        <v>503</v>
      </c>
      <c r="O211" s="31">
        <v>160916977.77149999</v>
      </c>
      <c r="P211" s="31">
        <v>290195.2169</v>
      </c>
      <c r="Q211" s="31">
        <v>-2620951.4900000002</v>
      </c>
      <c r="R211" s="31">
        <v>48999446.360799998</v>
      </c>
      <c r="S211" s="31">
        <f t="shared" si="36"/>
        <v>207585667.85919997</v>
      </c>
    </row>
    <row r="212" spans="1:19" ht="24.75" customHeight="1" x14ac:dyDescent="0.2">
      <c r="A212" s="125"/>
      <c r="B212" s="125"/>
      <c r="C212" s="10">
        <v>10</v>
      </c>
      <c r="D212" s="31" t="s">
        <v>504</v>
      </c>
      <c r="E212" s="31">
        <v>129993170.82449999</v>
      </c>
      <c r="F212" s="31">
        <v>234427.69630000001</v>
      </c>
      <c r="G212" s="31">
        <v>0</v>
      </c>
      <c r="H212" s="31">
        <v>42511809.363700002</v>
      </c>
      <c r="I212" s="31">
        <f t="shared" si="34"/>
        <v>172739407.8845</v>
      </c>
      <c r="J212" s="89"/>
      <c r="K212" s="125"/>
      <c r="L212" s="125"/>
      <c r="M212" s="90">
        <v>7</v>
      </c>
      <c r="N212" s="31" t="s">
        <v>505</v>
      </c>
      <c r="O212" s="31">
        <v>113330861.8299</v>
      </c>
      <c r="P212" s="31">
        <v>204379.14309999999</v>
      </c>
      <c r="Q212" s="31">
        <v>-2620951.4900000002</v>
      </c>
      <c r="R212" s="31">
        <v>32732238.441500001</v>
      </c>
      <c r="S212" s="31">
        <f t="shared" si="36"/>
        <v>143646527.92449999</v>
      </c>
    </row>
    <row r="213" spans="1:19" ht="24.75" customHeight="1" x14ac:dyDescent="0.2">
      <c r="A213" s="125"/>
      <c r="B213" s="125"/>
      <c r="C213" s="10">
        <v>11</v>
      </c>
      <c r="D213" s="31" t="s">
        <v>506</v>
      </c>
      <c r="E213" s="31">
        <v>109234328.8202</v>
      </c>
      <c r="F213" s="31">
        <v>196991.51809999999</v>
      </c>
      <c r="G213" s="31">
        <v>0</v>
      </c>
      <c r="H213" s="31">
        <v>33475003.743900001</v>
      </c>
      <c r="I213" s="31">
        <f t="shared" si="34"/>
        <v>142906324.08219999</v>
      </c>
      <c r="J213" s="89"/>
      <c r="K213" s="125"/>
      <c r="L213" s="125"/>
      <c r="M213" s="90">
        <v>8</v>
      </c>
      <c r="N213" s="31" t="s">
        <v>507</v>
      </c>
      <c r="O213" s="31">
        <v>114181362.3364</v>
      </c>
      <c r="P213" s="31">
        <v>205912.9227</v>
      </c>
      <c r="Q213" s="31">
        <v>-2620951.4900000002</v>
      </c>
      <c r="R213" s="31">
        <v>36164586.152099997</v>
      </c>
      <c r="S213" s="31">
        <f t="shared" si="36"/>
        <v>147930909.92120001</v>
      </c>
    </row>
    <row r="214" spans="1:19" ht="24.75" customHeight="1" x14ac:dyDescent="0.2">
      <c r="A214" s="125"/>
      <c r="B214" s="125"/>
      <c r="C214" s="10">
        <v>12</v>
      </c>
      <c r="D214" s="31" t="s">
        <v>508</v>
      </c>
      <c r="E214" s="31">
        <v>112658690.1005</v>
      </c>
      <c r="F214" s="31">
        <v>203166.9589</v>
      </c>
      <c r="G214" s="31">
        <v>0</v>
      </c>
      <c r="H214" s="31">
        <v>36823978.993600003</v>
      </c>
      <c r="I214" s="31">
        <f t="shared" si="34"/>
        <v>149685836.053</v>
      </c>
      <c r="J214" s="89"/>
      <c r="K214" s="125"/>
      <c r="L214" s="125"/>
      <c r="M214" s="90">
        <v>9</v>
      </c>
      <c r="N214" s="31" t="s">
        <v>509</v>
      </c>
      <c r="O214" s="31">
        <v>137273878.53569999</v>
      </c>
      <c r="P214" s="31">
        <v>247557.6133</v>
      </c>
      <c r="Q214" s="31">
        <v>-2620951.4900000002</v>
      </c>
      <c r="R214" s="31">
        <v>40317826.290399998</v>
      </c>
      <c r="S214" s="31">
        <f t="shared" si="36"/>
        <v>175218310.94939998</v>
      </c>
    </row>
    <row r="215" spans="1:19" ht="24.75" customHeight="1" x14ac:dyDescent="0.2">
      <c r="A215" s="125"/>
      <c r="B215" s="125"/>
      <c r="C215" s="10">
        <v>13</v>
      </c>
      <c r="D215" s="31" t="s">
        <v>510</v>
      </c>
      <c r="E215" s="31">
        <v>103192928.8451</v>
      </c>
      <c r="F215" s="31">
        <v>186096.54980000001</v>
      </c>
      <c r="G215" s="31">
        <v>0</v>
      </c>
      <c r="H215" s="31">
        <v>35423844.088299997</v>
      </c>
      <c r="I215" s="31">
        <f t="shared" si="34"/>
        <v>138802869.48319998</v>
      </c>
      <c r="J215" s="89"/>
      <c r="K215" s="125"/>
      <c r="L215" s="125"/>
      <c r="M215" s="90">
        <v>10</v>
      </c>
      <c r="N215" s="31" t="s">
        <v>511</v>
      </c>
      <c r="O215" s="31">
        <v>148959003.9208</v>
      </c>
      <c r="P215" s="31">
        <v>268630.3897</v>
      </c>
      <c r="Q215" s="31">
        <v>-2620951.4900000002</v>
      </c>
      <c r="R215" s="31">
        <v>44457424.981700003</v>
      </c>
      <c r="S215" s="31">
        <f t="shared" si="36"/>
        <v>191064107.80219999</v>
      </c>
    </row>
    <row r="216" spans="1:19" ht="24.75" customHeight="1" x14ac:dyDescent="0.2">
      <c r="A216" s="125"/>
      <c r="B216" s="125"/>
      <c r="C216" s="10">
        <v>14</v>
      </c>
      <c r="D216" s="31" t="s">
        <v>512</v>
      </c>
      <c r="E216" s="31">
        <v>101063547.928</v>
      </c>
      <c r="F216" s="31">
        <v>182256.45680000001</v>
      </c>
      <c r="G216" s="31">
        <v>0</v>
      </c>
      <c r="H216" s="31">
        <v>34356255.735200003</v>
      </c>
      <c r="I216" s="31">
        <f t="shared" si="34"/>
        <v>135602060.12</v>
      </c>
      <c r="J216" s="89"/>
      <c r="K216" s="125"/>
      <c r="L216" s="125"/>
      <c r="M216" s="90">
        <v>11</v>
      </c>
      <c r="N216" s="31" t="s">
        <v>513</v>
      </c>
      <c r="O216" s="31">
        <v>113975874.1437</v>
      </c>
      <c r="P216" s="31">
        <v>205542.34839999999</v>
      </c>
      <c r="Q216" s="31">
        <v>-2620951.4900000002</v>
      </c>
      <c r="R216" s="31">
        <v>34615483.742700003</v>
      </c>
      <c r="S216" s="31">
        <f t="shared" si="36"/>
        <v>146175948.7448</v>
      </c>
    </row>
    <row r="217" spans="1:19" ht="24.75" customHeight="1" x14ac:dyDescent="0.2">
      <c r="A217" s="125"/>
      <c r="B217" s="125"/>
      <c r="C217" s="10">
        <v>15</v>
      </c>
      <c r="D217" s="31" t="s">
        <v>514</v>
      </c>
      <c r="E217" s="31">
        <v>109665606.2687</v>
      </c>
      <c r="F217" s="31">
        <v>197769.27729999999</v>
      </c>
      <c r="G217" s="31">
        <v>0</v>
      </c>
      <c r="H217" s="31">
        <v>36844150.920599997</v>
      </c>
      <c r="I217" s="31">
        <f t="shared" si="34"/>
        <v>146707526.4666</v>
      </c>
      <c r="J217" s="89"/>
      <c r="K217" s="125"/>
      <c r="L217" s="125"/>
      <c r="M217" s="90">
        <v>12</v>
      </c>
      <c r="N217" s="31" t="s">
        <v>515</v>
      </c>
      <c r="O217" s="31">
        <v>117972500.66760001</v>
      </c>
      <c r="P217" s="31">
        <v>212749.80360000001</v>
      </c>
      <c r="Q217" s="31">
        <v>-2620951.4900000002</v>
      </c>
      <c r="R217" s="31">
        <v>35913743.160400003</v>
      </c>
      <c r="S217" s="31">
        <f t="shared" si="36"/>
        <v>151478042.14160001</v>
      </c>
    </row>
    <row r="218" spans="1:19" ht="24.75" customHeight="1" x14ac:dyDescent="0.2">
      <c r="A218" s="125"/>
      <c r="B218" s="125"/>
      <c r="C218" s="10">
        <v>16</v>
      </c>
      <c r="D218" s="31" t="s">
        <v>516</v>
      </c>
      <c r="E218" s="31">
        <v>90566528.583299994</v>
      </c>
      <c r="F218" s="31">
        <v>163326.29259999999</v>
      </c>
      <c r="G218" s="31">
        <v>0</v>
      </c>
      <c r="H218" s="31">
        <v>30901704.392700002</v>
      </c>
      <c r="I218" s="31">
        <f t="shared" si="34"/>
        <v>121631559.2686</v>
      </c>
      <c r="J218" s="89"/>
      <c r="K218" s="125"/>
      <c r="L218" s="125"/>
      <c r="M218" s="90">
        <v>13</v>
      </c>
      <c r="N218" s="31" t="s">
        <v>517</v>
      </c>
      <c r="O218" s="31">
        <v>109633778.60259999</v>
      </c>
      <c r="P218" s="31">
        <v>197711.87969999999</v>
      </c>
      <c r="Q218" s="31">
        <v>-2620951.4900000002</v>
      </c>
      <c r="R218" s="31">
        <v>33903516.304300003</v>
      </c>
      <c r="S218" s="31">
        <f t="shared" si="36"/>
        <v>141114055.29660001</v>
      </c>
    </row>
    <row r="219" spans="1:19" ht="24.75" customHeight="1" x14ac:dyDescent="0.2">
      <c r="A219" s="125"/>
      <c r="B219" s="125"/>
      <c r="C219" s="10">
        <v>17</v>
      </c>
      <c r="D219" s="31" t="s">
        <v>518</v>
      </c>
      <c r="E219" s="31">
        <v>114075544.2405</v>
      </c>
      <c r="F219" s="31">
        <v>205722.092</v>
      </c>
      <c r="G219" s="31">
        <v>0</v>
      </c>
      <c r="H219" s="31">
        <v>38461170.321800001</v>
      </c>
      <c r="I219" s="31">
        <f t="shared" si="34"/>
        <v>152742436.6543</v>
      </c>
      <c r="J219" s="89"/>
      <c r="K219" s="125"/>
      <c r="L219" s="125"/>
      <c r="M219" s="90">
        <v>14</v>
      </c>
      <c r="N219" s="31" t="s">
        <v>519</v>
      </c>
      <c r="O219" s="31">
        <v>137112000.74529999</v>
      </c>
      <c r="P219" s="31">
        <v>247265.68530000001</v>
      </c>
      <c r="Q219" s="31">
        <v>-2620951.4900000002</v>
      </c>
      <c r="R219" s="31">
        <v>40084615.594700001</v>
      </c>
      <c r="S219" s="31">
        <f t="shared" si="36"/>
        <v>174822930.53529999</v>
      </c>
    </row>
    <row r="220" spans="1:19" ht="24.75" customHeight="1" x14ac:dyDescent="0.2">
      <c r="A220" s="125"/>
      <c r="B220" s="125"/>
      <c r="C220" s="10">
        <v>18</v>
      </c>
      <c r="D220" s="31" t="s">
        <v>520</v>
      </c>
      <c r="E220" s="31">
        <v>119938620.4014</v>
      </c>
      <c r="F220" s="31">
        <v>216295.47380000001</v>
      </c>
      <c r="G220" s="31">
        <v>0</v>
      </c>
      <c r="H220" s="31">
        <v>36391225.854400001</v>
      </c>
      <c r="I220" s="31">
        <f t="shared" si="34"/>
        <v>156546141.72960001</v>
      </c>
      <c r="J220" s="89"/>
      <c r="K220" s="125"/>
      <c r="L220" s="125"/>
      <c r="M220" s="90">
        <v>15</v>
      </c>
      <c r="N220" s="31" t="s">
        <v>521</v>
      </c>
      <c r="O220" s="31">
        <v>90996914.051100001</v>
      </c>
      <c r="P220" s="31">
        <v>164102.44320000001</v>
      </c>
      <c r="Q220" s="31">
        <v>-2620951.4900000002</v>
      </c>
      <c r="R220" s="31">
        <v>28794649.263900001</v>
      </c>
      <c r="S220" s="31">
        <f t="shared" si="36"/>
        <v>117334714.26820001</v>
      </c>
    </row>
    <row r="221" spans="1:19" ht="24.75" customHeight="1" x14ac:dyDescent="0.2">
      <c r="A221" s="125"/>
      <c r="B221" s="125"/>
      <c r="C221" s="10">
        <v>19</v>
      </c>
      <c r="D221" s="31" t="s">
        <v>522</v>
      </c>
      <c r="E221" s="31">
        <v>156636347.26440001</v>
      </c>
      <c r="F221" s="31">
        <v>282475.59330000001</v>
      </c>
      <c r="G221" s="31">
        <v>0</v>
      </c>
      <c r="H221" s="31">
        <v>49282901.238799997</v>
      </c>
      <c r="I221" s="31">
        <f t="shared" si="34"/>
        <v>206201724.09650001</v>
      </c>
      <c r="J221" s="89"/>
      <c r="K221" s="125"/>
      <c r="L221" s="125"/>
      <c r="M221" s="90">
        <v>16</v>
      </c>
      <c r="N221" s="31" t="s">
        <v>523</v>
      </c>
      <c r="O221" s="31">
        <v>150393130.63960001</v>
      </c>
      <c r="P221" s="31">
        <v>271216.67190000002</v>
      </c>
      <c r="Q221" s="31">
        <v>-2620951.4900000002</v>
      </c>
      <c r="R221" s="31">
        <v>43953634.732600003</v>
      </c>
      <c r="S221" s="31">
        <f t="shared" si="36"/>
        <v>191997030.55410001</v>
      </c>
    </row>
    <row r="222" spans="1:19" ht="24.75" customHeight="1" x14ac:dyDescent="0.2">
      <c r="A222" s="125"/>
      <c r="B222" s="125"/>
      <c r="C222" s="10">
        <v>20</v>
      </c>
      <c r="D222" s="31" t="s">
        <v>524</v>
      </c>
      <c r="E222" s="31">
        <v>124168052.8787</v>
      </c>
      <c r="F222" s="31">
        <v>223922.7677</v>
      </c>
      <c r="G222" s="31">
        <v>0</v>
      </c>
      <c r="H222" s="31">
        <v>41486088.643299997</v>
      </c>
      <c r="I222" s="31">
        <f t="shared" si="34"/>
        <v>165878064.2897</v>
      </c>
      <c r="J222" s="89"/>
      <c r="K222" s="125"/>
      <c r="L222" s="125"/>
      <c r="M222" s="90">
        <v>17</v>
      </c>
      <c r="N222" s="31" t="s">
        <v>525</v>
      </c>
      <c r="O222" s="31">
        <v>121176062.7749</v>
      </c>
      <c r="P222" s="31">
        <v>218527.05850000001</v>
      </c>
      <c r="Q222" s="31">
        <v>-2620951.4900000002</v>
      </c>
      <c r="R222" s="31">
        <v>33884287.668799996</v>
      </c>
      <c r="S222" s="31">
        <f t="shared" si="36"/>
        <v>152657926.0122</v>
      </c>
    </row>
    <row r="223" spans="1:19" ht="24.75" customHeight="1" x14ac:dyDescent="0.2">
      <c r="A223" s="125"/>
      <c r="B223" s="125"/>
      <c r="C223" s="10">
        <v>21</v>
      </c>
      <c r="D223" s="31" t="s">
        <v>526</v>
      </c>
      <c r="E223" s="31">
        <v>98476292.588799998</v>
      </c>
      <c r="F223" s="31">
        <v>177590.64009999999</v>
      </c>
      <c r="G223" s="31">
        <v>0</v>
      </c>
      <c r="H223" s="31">
        <v>34724429.683700003</v>
      </c>
      <c r="I223" s="31">
        <f t="shared" si="34"/>
        <v>133378312.91260001</v>
      </c>
      <c r="J223" s="89"/>
      <c r="K223" s="107"/>
      <c r="L223" s="107"/>
      <c r="M223" s="90">
        <v>18</v>
      </c>
      <c r="N223" s="31" t="s">
        <v>527</v>
      </c>
      <c r="O223" s="31">
        <v>142171626.4774</v>
      </c>
      <c r="P223" s="31">
        <v>256390.13699999999</v>
      </c>
      <c r="Q223" s="31">
        <v>-2620951.4900000002</v>
      </c>
      <c r="R223" s="31">
        <v>39252705.0075</v>
      </c>
      <c r="S223" s="31">
        <f t="shared" si="36"/>
        <v>179059770.13189998</v>
      </c>
    </row>
    <row r="224" spans="1:19" ht="24.75" customHeight="1" x14ac:dyDescent="0.2">
      <c r="A224" s="125"/>
      <c r="B224" s="125"/>
      <c r="C224" s="10">
        <v>22</v>
      </c>
      <c r="D224" s="31" t="s">
        <v>528</v>
      </c>
      <c r="E224" s="31">
        <v>115708332.5548</v>
      </c>
      <c r="F224" s="31">
        <v>208666.63740000001</v>
      </c>
      <c r="G224" s="31">
        <v>0</v>
      </c>
      <c r="H224" s="31">
        <v>39882202.762900002</v>
      </c>
      <c r="I224" s="31">
        <f t="shared" si="34"/>
        <v>155799201.9551</v>
      </c>
      <c r="J224" s="89"/>
      <c r="K224" s="10"/>
      <c r="L224" s="113" t="s">
        <v>529</v>
      </c>
      <c r="M224" s="114"/>
      <c r="N224" s="115"/>
      <c r="O224" s="34">
        <f t="shared" ref="O224:S224" si="37">SUM(O206:O223)</f>
        <v>2254883434.8540998</v>
      </c>
      <c r="P224" s="34">
        <f t="shared" si="37"/>
        <v>4066422.3031000001</v>
      </c>
      <c r="Q224" s="34">
        <f t="shared" si="37"/>
        <v>-47177126.820000023</v>
      </c>
      <c r="R224" s="34">
        <f t="shared" si="37"/>
        <v>670346321.38139999</v>
      </c>
      <c r="S224" s="34">
        <f t="shared" si="37"/>
        <v>2882119051.7185998</v>
      </c>
    </row>
    <row r="225" spans="1:19" ht="24.75" customHeight="1" x14ac:dyDescent="0.2">
      <c r="A225" s="125"/>
      <c r="B225" s="125"/>
      <c r="C225" s="10">
        <v>23</v>
      </c>
      <c r="D225" s="31" t="s">
        <v>530</v>
      </c>
      <c r="E225" s="31">
        <v>143792186.7899</v>
      </c>
      <c r="F225" s="31">
        <v>259312.63070000001</v>
      </c>
      <c r="G225" s="31">
        <v>0</v>
      </c>
      <c r="H225" s="31">
        <v>48005031.430699997</v>
      </c>
      <c r="I225" s="31">
        <f t="shared" si="34"/>
        <v>192056530.8513</v>
      </c>
      <c r="J225" s="89"/>
      <c r="K225" s="109">
        <v>29</v>
      </c>
      <c r="L225" s="109" t="s">
        <v>80</v>
      </c>
      <c r="M225" s="90">
        <v>1</v>
      </c>
      <c r="N225" s="31" t="s">
        <v>531</v>
      </c>
      <c r="O225" s="31">
        <v>88850616.257799998</v>
      </c>
      <c r="P225" s="31">
        <v>160231.8426</v>
      </c>
      <c r="Q225" s="31">
        <v>-2734288.18</v>
      </c>
      <c r="R225" s="31">
        <v>27539433.459800001</v>
      </c>
      <c r="S225" s="31">
        <f t="shared" ref="S225:S254" si="38">O225+P225+Q225+R225</f>
        <v>113815993.3802</v>
      </c>
    </row>
    <row r="226" spans="1:19" ht="24.75" customHeight="1" x14ac:dyDescent="0.2">
      <c r="A226" s="125"/>
      <c r="B226" s="125"/>
      <c r="C226" s="10">
        <v>24</v>
      </c>
      <c r="D226" s="31" t="s">
        <v>532</v>
      </c>
      <c r="E226" s="31">
        <v>118332543.42569999</v>
      </c>
      <c r="F226" s="31">
        <v>213399.0992</v>
      </c>
      <c r="G226" s="31">
        <v>0</v>
      </c>
      <c r="H226" s="31">
        <v>35951434.308899999</v>
      </c>
      <c r="I226" s="31">
        <f t="shared" si="34"/>
        <v>154497376.83379999</v>
      </c>
      <c r="J226" s="89"/>
      <c r="K226" s="125"/>
      <c r="L226" s="125"/>
      <c r="M226" s="90">
        <v>2</v>
      </c>
      <c r="N226" s="31" t="s">
        <v>533</v>
      </c>
      <c r="O226" s="31">
        <v>89099854.532700002</v>
      </c>
      <c r="P226" s="31">
        <v>160681.31510000001</v>
      </c>
      <c r="Q226" s="31">
        <v>-2734288.18</v>
      </c>
      <c r="R226" s="31">
        <v>26991308.507800002</v>
      </c>
      <c r="S226" s="31">
        <f t="shared" si="38"/>
        <v>113517556.17559999</v>
      </c>
    </row>
    <row r="227" spans="1:19" ht="24.75" customHeight="1" x14ac:dyDescent="0.2">
      <c r="A227" s="107"/>
      <c r="B227" s="107"/>
      <c r="C227" s="10">
        <v>25</v>
      </c>
      <c r="D227" s="31" t="s">
        <v>534</v>
      </c>
      <c r="E227" s="31">
        <v>113639774.5351</v>
      </c>
      <c r="F227" s="31">
        <v>204936.23149999999</v>
      </c>
      <c r="G227" s="31">
        <v>0</v>
      </c>
      <c r="H227" s="31">
        <v>34455301.348099999</v>
      </c>
      <c r="I227" s="31">
        <f t="shared" si="34"/>
        <v>148300012.11469999</v>
      </c>
      <c r="J227" s="89"/>
      <c r="K227" s="125"/>
      <c r="L227" s="125"/>
      <c r="M227" s="90">
        <v>3</v>
      </c>
      <c r="N227" s="31" t="s">
        <v>535</v>
      </c>
      <c r="O227" s="31">
        <v>111003452.2915</v>
      </c>
      <c r="P227" s="31">
        <v>200181.9283</v>
      </c>
      <c r="Q227" s="31">
        <v>-2734288.18</v>
      </c>
      <c r="R227" s="31">
        <v>32923088.585099999</v>
      </c>
      <c r="S227" s="31">
        <f t="shared" si="38"/>
        <v>141392434.62489998</v>
      </c>
    </row>
    <row r="228" spans="1:19" ht="24.75" customHeight="1" x14ac:dyDescent="0.2">
      <c r="A228" s="10"/>
      <c r="B228" s="113" t="s">
        <v>536</v>
      </c>
      <c r="C228" s="114"/>
      <c r="D228" s="115"/>
      <c r="E228" s="34">
        <f t="shared" ref="E228:I228" si="39">SUM(E203:E227)</f>
        <v>2910117588.1511002</v>
      </c>
      <c r="F228" s="34">
        <f t="shared" si="39"/>
        <v>5248061.5549999997</v>
      </c>
      <c r="G228" s="34">
        <f t="shared" si="39"/>
        <v>0</v>
      </c>
      <c r="H228" s="34">
        <f t="shared" si="39"/>
        <v>947103500.35429978</v>
      </c>
      <c r="I228" s="34">
        <f t="shared" si="39"/>
        <v>3862469150.0604</v>
      </c>
      <c r="J228" s="89"/>
      <c r="K228" s="125"/>
      <c r="L228" s="125"/>
      <c r="M228" s="90">
        <v>4</v>
      </c>
      <c r="N228" s="31" t="s">
        <v>537</v>
      </c>
      <c r="O228" s="31">
        <v>98124598.2914</v>
      </c>
      <c r="P228" s="31">
        <v>176956.4</v>
      </c>
      <c r="Q228" s="31">
        <v>-2734288.18</v>
      </c>
      <c r="R228" s="31">
        <v>27513964.587900002</v>
      </c>
      <c r="S228" s="31">
        <f t="shared" si="38"/>
        <v>123081231.0993</v>
      </c>
    </row>
    <row r="229" spans="1:19" ht="24.75" customHeight="1" x14ac:dyDescent="0.2">
      <c r="A229" s="109">
        <v>11</v>
      </c>
      <c r="B229" s="109" t="s">
        <v>54</v>
      </c>
      <c r="C229" s="10">
        <v>1</v>
      </c>
      <c r="D229" s="31" t="s">
        <v>538</v>
      </c>
      <c r="E229" s="31">
        <v>129045574.6499</v>
      </c>
      <c r="F229" s="31">
        <v>232718.81589999999</v>
      </c>
      <c r="G229" s="31">
        <v>-3656735.0164999999</v>
      </c>
      <c r="H229" s="31">
        <v>35623771.438199997</v>
      </c>
      <c r="I229" s="31">
        <f t="shared" ref="I229:I241" si="40">E229+F229+G229+H229</f>
        <v>161245329.88749999</v>
      </c>
      <c r="J229" s="89"/>
      <c r="K229" s="125"/>
      <c r="L229" s="125"/>
      <c r="M229" s="90">
        <v>5</v>
      </c>
      <c r="N229" s="31" t="s">
        <v>539</v>
      </c>
      <c r="O229" s="31">
        <v>92856657.984400004</v>
      </c>
      <c r="P229" s="31">
        <v>167456.277</v>
      </c>
      <c r="Q229" s="31">
        <v>-2734288.18</v>
      </c>
      <c r="R229" s="31">
        <v>27146008.322099999</v>
      </c>
      <c r="S229" s="31">
        <f t="shared" si="38"/>
        <v>117435834.40349999</v>
      </c>
    </row>
    <row r="230" spans="1:19" ht="24.75" customHeight="1" x14ac:dyDescent="0.2">
      <c r="A230" s="125"/>
      <c r="B230" s="125"/>
      <c r="C230" s="10">
        <v>2</v>
      </c>
      <c r="D230" s="31" t="s">
        <v>540</v>
      </c>
      <c r="E230" s="31">
        <v>121173591.8263</v>
      </c>
      <c r="F230" s="31">
        <v>218522.6024</v>
      </c>
      <c r="G230" s="31">
        <v>-3578015.1883</v>
      </c>
      <c r="H230" s="31">
        <v>35978449.061399996</v>
      </c>
      <c r="I230" s="31">
        <f t="shared" si="40"/>
        <v>153792548.30180001</v>
      </c>
      <c r="J230" s="89"/>
      <c r="K230" s="125"/>
      <c r="L230" s="125"/>
      <c r="M230" s="90">
        <v>6</v>
      </c>
      <c r="N230" s="31" t="s">
        <v>541</v>
      </c>
      <c r="O230" s="31">
        <v>105759172.5923</v>
      </c>
      <c r="P230" s="31">
        <v>190724.47450000001</v>
      </c>
      <c r="Q230" s="31">
        <v>-2734288.18</v>
      </c>
      <c r="R230" s="31">
        <v>32122451.740899999</v>
      </c>
      <c r="S230" s="31">
        <f t="shared" si="38"/>
        <v>135338060.6277</v>
      </c>
    </row>
    <row r="231" spans="1:19" ht="24.75" customHeight="1" x14ac:dyDescent="0.2">
      <c r="A231" s="125"/>
      <c r="B231" s="125"/>
      <c r="C231" s="10">
        <v>3</v>
      </c>
      <c r="D231" s="31" t="s">
        <v>542</v>
      </c>
      <c r="E231" s="31">
        <v>122216728.4287</v>
      </c>
      <c r="F231" s="31">
        <v>220403.77900000001</v>
      </c>
      <c r="G231" s="31">
        <v>-3588446.5543</v>
      </c>
      <c r="H231" s="31">
        <v>36011899.631099999</v>
      </c>
      <c r="I231" s="31">
        <f t="shared" si="40"/>
        <v>154860585.2845</v>
      </c>
      <c r="J231" s="89"/>
      <c r="K231" s="125"/>
      <c r="L231" s="125"/>
      <c r="M231" s="90">
        <v>7</v>
      </c>
      <c r="N231" s="31" t="s">
        <v>543</v>
      </c>
      <c r="O231" s="31">
        <v>88641899.960800007</v>
      </c>
      <c r="P231" s="31">
        <v>159855.44680000001</v>
      </c>
      <c r="Q231" s="31">
        <v>-2734288.18</v>
      </c>
      <c r="R231" s="31">
        <v>28093363.282900002</v>
      </c>
      <c r="S231" s="31">
        <f t="shared" si="38"/>
        <v>114160830.5105</v>
      </c>
    </row>
    <row r="232" spans="1:19" ht="24.75" customHeight="1" x14ac:dyDescent="0.2">
      <c r="A232" s="125"/>
      <c r="B232" s="125"/>
      <c r="C232" s="10">
        <v>4</v>
      </c>
      <c r="D232" s="31" t="s">
        <v>54</v>
      </c>
      <c r="E232" s="31">
        <v>117851076.86929999</v>
      </c>
      <c r="F232" s="31">
        <v>212530.82980000001</v>
      </c>
      <c r="G232" s="31">
        <v>-3544790.0386999999</v>
      </c>
      <c r="H232" s="31">
        <v>33818021.166000001</v>
      </c>
      <c r="I232" s="31">
        <f t="shared" si="40"/>
        <v>148336838.82639998</v>
      </c>
      <c r="J232" s="89"/>
      <c r="K232" s="125"/>
      <c r="L232" s="125"/>
      <c r="M232" s="90">
        <v>8</v>
      </c>
      <c r="N232" s="31" t="s">
        <v>544</v>
      </c>
      <c r="O232" s="31">
        <v>92059163.811399996</v>
      </c>
      <c r="P232" s="31">
        <v>166018.0882</v>
      </c>
      <c r="Q232" s="31">
        <v>-2734288.18</v>
      </c>
      <c r="R232" s="31">
        <v>27527678.595899999</v>
      </c>
      <c r="S232" s="31">
        <f t="shared" si="38"/>
        <v>117018572.31549999</v>
      </c>
    </row>
    <row r="233" spans="1:19" ht="24.75" customHeight="1" x14ac:dyDescent="0.2">
      <c r="A233" s="125"/>
      <c r="B233" s="125"/>
      <c r="C233" s="10">
        <v>5</v>
      </c>
      <c r="D233" s="31" t="s">
        <v>545</v>
      </c>
      <c r="E233" s="31">
        <v>117468643.6374</v>
      </c>
      <c r="F233" s="31">
        <v>211841.15549999999</v>
      </c>
      <c r="G233" s="31">
        <v>-3540965.7064</v>
      </c>
      <c r="H233" s="31">
        <v>35180859.774599999</v>
      </c>
      <c r="I233" s="31">
        <f t="shared" si="40"/>
        <v>149320378.86109999</v>
      </c>
      <c r="J233" s="89"/>
      <c r="K233" s="125"/>
      <c r="L233" s="125"/>
      <c r="M233" s="90">
        <v>9</v>
      </c>
      <c r="N233" s="31" t="s">
        <v>546</v>
      </c>
      <c r="O233" s="31">
        <v>90544755.456900001</v>
      </c>
      <c r="P233" s="31">
        <v>163287.02729999999</v>
      </c>
      <c r="Q233" s="31">
        <v>-2734288.18</v>
      </c>
      <c r="R233" s="31">
        <v>27411581.174199998</v>
      </c>
      <c r="S233" s="31">
        <f t="shared" si="38"/>
        <v>115385335.47839999</v>
      </c>
    </row>
    <row r="234" spans="1:19" ht="24.75" customHeight="1" x14ac:dyDescent="0.2">
      <c r="A234" s="125"/>
      <c r="B234" s="125"/>
      <c r="C234" s="10">
        <v>6</v>
      </c>
      <c r="D234" s="31" t="s">
        <v>547</v>
      </c>
      <c r="E234" s="31">
        <v>122095965.6065</v>
      </c>
      <c r="F234" s="31">
        <v>220185.99720000001</v>
      </c>
      <c r="G234" s="31">
        <v>-3587238.9260999998</v>
      </c>
      <c r="H234" s="31">
        <v>34280088.904200003</v>
      </c>
      <c r="I234" s="31">
        <f t="shared" si="40"/>
        <v>153009001.58179998</v>
      </c>
      <c r="J234" s="89"/>
      <c r="K234" s="125"/>
      <c r="L234" s="125"/>
      <c r="M234" s="90">
        <v>10</v>
      </c>
      <c r="N234" s="31" t="s">
        <v>548</v>
      </c>
      <c r="O234" s="31">
        <v>102786189.7482</v>
      </c>
      <c r="P234" s="31">
        <v>185363.04269999999</v>
      </c>
      <c r="Q234" s="31">
        <v>-2734288.18</v>
      </c>
      <c r="R234" s="31">
        <v>31635060.252599999</v>
      </c>
      <c r="S234" s="31">
        <f t="shared" si="38"/>
        <v>131872324.86349998</v>
      </c>
    </row>
    <row r="235" spans="1:19" ht="24.75" customHeight="1" x14ac:dyDescent="0.2">
      <c r="A235" s="125"/>
      <c r="B235" s="125"/>
      <c r="C235" s="10">
        <v>7</v>
      </c>
      <c r="D235" s="31" t="s">
        <v>549</v>
      </c>
      <c r="E235" s="31">
        <v>142659834.5659</v>
      </c>
      <c r="F235" s="31">
        <v>257270.56400000001</v>
      </c>
      <c r="G235" s="31">
        <v>-3792877.6157</v>
      </c>
      <c r="H235" s="31">
        <v>40186472.670599997</v>
      </c>
      <c r="I235" s="31">
        <f t="shared" si="40"/>
        <v>179310700.1848</v>
      </c>
      <c r="J235" s="89"/>
      <c r="K235" s="125"/>
      <c r="L235" s="125"/>
      <c r="M235" s="90">
        <v>11</v>
      </c>
      <c r="N235" s="31" t="s">
        <v>550</v>
      </c>
      <c r="O235" s="31">
        <v>108833164.6744</v>
      </c>
      <c r="P235" s="31">
        <v>196268.06479999999</v>
      </c>
      <c r="Q235" s="31">
        <v>-2734288.18</v>
      </c>
      <c r="R235" s="31">
        <v>34146610.287699997</v>
      </c>
      <c r="S235" s="31">
        <f t="shared" si="38"/>
        <v>140441754.84689999</v>
      </c>
    </row>
    <row r="236" spans="1:19" ht="24.75" customHeight="1" x14ac:dyDescent="0.2">
      <c r="A236" s="125"/>
      <c r="B236" s="125"/>
      <c r="C236" s="10">
        <v>8</v>
      </c>
      <c r="D236" s="31" t="s">
        <v>551</v>
      </c>
      <c r="E236" s="31">
        <v>126364280.6234</v>
      </c>
      <c r="F236" s="31">
        <v>227883.4112</v>
      </c>
      <c r="G236" s="31">
        <v>-3629922.0762</v>
      </c>
      <c r="H236" s="31">
        <v>35574792.838500001</v>
      </c>
      <c r="I236" s="31">
        <f t="shared" si="40"/>
        <v>158537034.7969</v>
      </c>
      <c r="J236" s="89"/>
      <c r="K236" s="125"/>
      <c r="L236" s="125"/>
      <c r="M236" s="90">
        <v>12</v>
      </c>
      <c r="N236" s="31" t="s">
        <v>552</v>
      </c>
      <c r="O236" s="31">
        <v>125786058.07430001</v>
      </c>
      <c r="P236" s="31">
        <v>226840.65349999999</v>
      </c>
      <c r="Q236" s="31">
        <v>-2734288.18</v>
      </c>
      <c r="R236" s="31">
        <v>35658271.2786</v>
      </c>
      <c r="S236" s="31">
        <f t="shared" si="38"/>
        <v>158936881.82640001</v>
      </c>
    </row>
    <row r="237" spans="1:19" ht="24.75" customHeight="1" x14ac:dyDescent="0.2">
      <c r="A237" s="125"/>
      <c r="B237" s="125"/>
      <c r="C237" s="10">
        <v>9</v>
      </c>
      <c r="D237" s="31" t="s">
        <v>553</v>
      </c>
      <c r="E237" s="31">
        <v>114329399.3054</v>
      </c>
      <c r="F237" s="31">
        <v>206179.8903</v>
      </c>
      <c r="G237" s="31">
        <v>-3509573.2631000001</v>
      </c>
      <c r="H237" s="31">
        <v>33388605.827599999</v>
      </c>
      <c r="I237" s="31">
        <f t="shared" si="40"/>
        <v>144414611.76019999</v>
      </c>
      <c r="J237" s="89"/>
      <c r="K237" s="125"/>
      <c r="L237" s="125"/>
      <c r="M237" s="90">
        <v>13</v>
      </c>
      <c r="N237" s="31" t="s">
        <v>554</v>
      </c>
      <c r="O237" s="31">
        <v>117250749.67900001</v>
      </c>
      <c r="P237" s="31">
        <v>211448.2089</v>
      </c>
      <c r="Q237" s="31">
        <v>-2734288.18</v>
      </c>
      <c r="R237" s="31">
        <v>33162684.6391</v>
      </c>
      <c r="S237" s="31">
        <f t="shared" si="38"/>
        <v>147890594.347</v>
      </c>
    </row>
    <row r="238" spans="1:19" ht="24.75" customHeight="1" x14ac:dyDescent="0.2">
      <c r="A238" s="125"/>
      <c r="B238" s="125"/>
      <c r="C238" s="10">
        <v>10</v>
      </c>
      <c r="D238" s="31" t="s">
        <v>555</v>
      </c>
      <c r="E238" s="31">
        <v>158803041.0575</v>
      </c>
      <c r="F238" s="31">
        <v>286382.97570000001</v>
      </c>
      <c r="G238" s="31">
        <v>-3954309.6806000001</v>
      </c>
      <c r="H238" s="31">
        <v>41599088.048699997</v>
      </c>
      <c r="I238" s="31">
        <f t="shared" si="40"/>
        <v>196734202.40130001</v>
      </c>
      <c r="J238" s="89"/>
      <c r="K238" s="125"/>
      <c r="L238" s="125"/>
      <c r="M238" s="90">
        <v>14</v>
      </c>
      <c r="N238" s="31" t="s">
        <v>556</v>
      </c>
      <c r="O238" s="31">
        <v>102206339.5271</v>
      </c>
      <c r="P238" s="31">
        <v>184317.34969999999</v>
      </c>
      <c r="Q238" s="31">
        <v>-2734288.18</v>
      </c>
      <c r="R238" s="31">
        <v>31830756.969000001</v>
      </c>
      <c r="S238" s="31">
        <f t="shared" si="38"/>
        <v>131487125.66579999</v>
      </c>
    </row>
    <row r="239" spans="1:19" ht="24.75" customHeight="1" x14ac:dyDescent="0.2">
      <c r="A239" s="125"/>
      <c r="B239" s="125"/>
      <c r="C239" s="10">
        <v>11</v>
      </c>
      <c r="D239" s="31" t="s">
        <v>557</v>
      </c>
      <c r="E239" s="31">
        <v>123197027.9147</v>
      </c>
      <c r="F239" s="31">
        <v>222171.6361</v>
      </c>
      <c r="G239" s="31">
        <v>-3598249.5490999999</v>
      </c>
      <c r="H239" s="31">
        <v>35399050.366400003</v>
      </c>
      <c r="I239" s="31">
        <f t="shared" si="40"/>
        <v>155220000.36809999</v>
      </c>
      <c r="J239" s="89"/>
      <c r="K239" s="125"/>
      <c r="L239" s="125"/>
      <c r="M239" s="90">
        <v>15</v>
      </c>
      <c r="N239" s="31" t="s">
        <v>558</v>
      </c>
      <c r="O239" s="31">
        <v>80315914.064300001</v>
      </c>
      <c r="P239" s="31">
        <v>144840.49119999999</v>
      </c>
      <c r="Q239" s="31">
        <v>-2734288.18</v>
      </c>
      <c r="R239" s="31">
        <v>24699472.843199998</v>
      </c>
      <c r="S239" s="31">
        <f t="shared" si="38"/>
        <v>102425939.21869999</v>
      </c>
    </row>
    <row r="240" spans="1:19" ht="24.75" customHeight="1" x14ac:dyDescent="0.2">
      <c r="A240" s="125"/>
      <c r="B240" s="125"/>
      <c r="C240" s="10">
        <v>12</v>
      </c>
      <c r="D240" s="31" t="s">
        <v>559</v>
      </c>
      <c r="E240" s="31">
        <v>135938456.89390001</v>
      </c>
      <c r="F240" s="31">
        <v>245149.33429999999</v>
      </c>
      <c r="G240" s="31">
        <v>-3725663.8388999999</v>
      </c>
      <c r="H240" s="31">
        <v>38861002.919600002</v>
      </c>
      <c r="I240" s="31">
        <f t="shared" si="40"/>
        <v>171318945.30890003</v>
      </c>
      <c r="J240" s="89"/>
      <c r="K240" s="125"/>
      <c r="L240" s="125"/>
      <c r="M240" s="90">
        <v>16</v>
      </c>
      <c r="N240" s="31" t="s">
        <v>304</v>
      </c>
      <c r="O240" s="31">
        <v>103494656.5359</v>
      </c>
      <c r="P240" s="31">
        <v>186640.68090000001</v>
      </c>
      <c r="Q240" s="31">
        <v>-2734288.18</v>
      </c>
      <c r="R240" s="31">
        <v>29030632.280200001</v>
      </c>
      <c r="S240" s="31">
        <f t="shared" si="38"/>
        <v>129977641.31699999</v>
      </c>
    </row>
    <row r="241" spans="1:19" ht="24.75" customHeight="1" x14ac:dyDescent="0.2">
      <c r="A241" s="107"/>
      <c r="B241" s="107"/>
      <c r="C241" s="10">
        <v>13</v>
      </c>
      <c r="D241" s="31" t="s">
        <v>560</v>
      </c>
      <c r="E241" s="31">
        <v>148886339.99880001</v>
      </c>
      <c r="F241" s="31">
        <v>268499.34869999997</v>
      </c>
      <c r="G241" s="31">
        <v>-3855142.67</v>
      </c>
      <c r="H241" s="31">
        <v>41799065.857500002</v>
      </c>
      <c r="I241" s="31">
        <f t="shared" si="40"/>
        <v>187098762.53500003</v>
      </c>
      <c r="J241" s="89"/>
      <c r="K241" s="125"/>
      <c r="L241" s="125"/>
      <c r="M241" s="90">
        <v>17</v>
      </c>
      <c r="N241" s="31" t="s">
        <v>561</v>
      </c>
      <c r="O241" s="31">
        <v>91244690.052200004</v>
      </c>
      <c r="P241" s="31">
        <v>164549.2787</v>
      </c>
      <c r="Q241" s="31">
        <v>-2734288.18</v>
      </c>
      <c r="R241" s="31">
        <v>26512842.008699998</v>
      </c>
      <c r="S241" s="31">
        <f t="shared" si="38"/>
        <v>115187793.15959999</v>
      </c>
    </row>
    <row r="242" spans="1:19" ht="24.75" customHeight="1" x14ac:dyDescent="0.2">
      <c r="A242" s="10"/>
      <c r="B242" s="113" t="s">
        <v>562</v>
      </c>
      <c r="C242" s="114"/>
      <c r="D242" s="115"/>
      <c r="E242" s="34">
        <f t="shared" ref="E242:I242" si="41">SUM(E229:E241)</f>
        <v>1680029961.3777001</v>
      </c>
      <c r="F242" s="34">
        <f t="shared" si="41"/>
        <v>3029740.3401000006</v>
      </c>
      <c r="G242" s="34">
        <f t="shared" si="41"/>
        <v>-47561930.123900004</v>
      </c>
      <c r="H242" s="34">
        <f t="shared" si="41"/>
        <v>477701168.50440001</v>
      </c>
      <c r="I242" s="34">
        <f t="shared" si="41"/>
        <v>2113198940.0983</v>
      </c>
      <c r="J242" s="89"/>
      <c r="K242" s="125"/>
      <c r="L242" s="125"/>
      <c r="M242" s="90">
        <v>18</v>
      </c>
      <c r="N242" s="31" t="s">
        <v>563</v>
      </c>
      <c r="O242" s="31">
        <v>95123577.201700002</v>
      </c>
      <c r="P242" s="31">
        <v>171544.4044</v>
      </c>
      <c r="Q242" s="31">
        <v>-2734288.18</v>
      </c>
      <c r="R242" s="31">
        <v>29744486.3017</v>
      </c>
      <c r="S242" s="31">
        <f t="shared" si="38"/>
        <v>122305319.7278</v>
      </c>
    </row>
    <row r="243" spans="1:19" ht="24.75" customHeight="1" x14ac:dyDescent="0.2">
      <c r="A243" s="109" t="s">
        <v>56</v>
      </c>
      <c r="B243" s="109" t="s">
        <v>56</v>
      </c>
      <c r="C243" s="10">
        <v>1</v>
      </c>
      <c r="D243" s="31" t="s">
        <v>564</v>
      </c>
      <c r="E243" s="31">
        <v>154575663.13679999</v>
      </c>
      <c r="F243" s="31">
        <v>278759.38699999999</v>
      </c>
      <c r="G243" s="31">
        <v>0</v>
      </c>
      <c r="H243" s="31">
        <v>43534290.318400003</v>
      </c>
      <c r="I243" s="31">
        <f t="shared" ref="I243:I260" si="42">E243+F243+G243+H243</f>
        <v>198388712.84219998</v>
      </c>
      <c r="J243" s="89"/>
      <c r="K243" s="125"/>
      <c r="L243" s="125"/>
      <c r="M243" s="90">
        <v>19</v>
      </c>
      <c r="N243" s="31" t="s">
        <v>565</v>
      </c>
      <c r="O243" s="31">
        <v>100801921.1617</v>
      </c>
      <c r="P243" s="31">
        <v>181784.64309999999</v>
      </c>
      <c r="Q243" s="31">
        <v>-2734288.18</v>
      </c>
      <c r="R243" s="31">
        <v>29524554.248500001</v>
      </c>
      <c r="S243" s="31">
        <f t="shared" si="38"/>
        <v>127773971.87329999</v>
      </c>
    </row>
    <row r="244" spans="1:19" ht="24.75" customHeight="1" x14ac:dyDescent="0.2">
      <c r="A244" s="125"/>
      <c r="B244" s="125"/>
      <c r="C244" s="10">
        <v>2</v>
      </c>
      <c r="D244" s="31" t="s">
        <v>566</v>
      </c>
      <c r="E244" s="31">
        <v>146813244.5573</v>
      </c>
      <c r="F244" s="31">
        <v>264760.76010000001</v>
      </c>
      <c r="G244" s="31">
        <v>0</v>
      </c>
      <c r="H244" s="31">
        <v>49178729.277099997</v>
      </c>
      <c r="I244" s="31">
        <f t="shared" si="42"/>
        <v>196256734.59450001</v>
      </c>
      <c r="J244" s="89"/>
      <c r="K244" s="125"/>
      <c r="L244" s="125"/>
      <c r="M244" s="90">
        <v>20</v>
      </c>
      <c r="N244" s="31" t="s">
        <v>312</v>
      </c>
      <c r="O244" s="31">
        <v>99758397.102799997</v>
      </c>
      <c r="P244" s="31">
        <v>179902.7678</v>
      </c>
      <c r="Q244" s="31">
        <v>-2734288.18</v>
      </c>
      <c r="R244" s="31">
        <v>30681319.933600001</v>
      </c>
      <c r="S244" s="31">
        <f t="shared" si="38"/>
        <v>127885331.62419999</v>
      </c>
    </row>
    <row r="245" spans="1:19" ht="24.75" customHeight="1" x14ac:dyDescent="0.2">
      <c r="A245" s="125"/>
      <c r="B245" s="125"/>
      <c r="C245" s="10">
        <v>3</v>
      </c>
      <c r="D245" s="31" t="s">
        <v>567</v>
      </c>
      <c r="E245" s="31">
        <v>97149012.946799994</v>
      </c>
      <c r="F245" s="31">
        <v>175197.04430000001</v>
      </c>
      <c r="G245" s="31">
        <v>0</v>
      </c>
      <c r="H245" s="31">
        <v>32156742.995200001</v>
      </c>
      <c r="I245" s="31">
        <f t="shared" si="42"/>
        <v>129480952.98629999</v>
      </c>
      <c r="J245" s="89"/>
      <c r="K245" s="125"/>
      <c r="L245" s="125"/>
      <c r="M245" s="90">
        <v>21</v>
      </c>
      <c r="N245" s="31" t="s">
        <v>568</v>
      </c>
      <c r="O245" s="31">
        <v>107934825.9672</v>
      </c>
      <c r="P245" s="31">
        <v>194648.01449999999</v>
      </c>
      <c r="Q245" s="31">
        <v>-2734288.18</v>
      </c>
      <c r="R245" s="31">
        <v>32430182.4692</v>
      </c>
      <c r="S245" s="31">
        <f t="shared" si="38"/>
        <v>137825368.27090001</v>
      </c>
    </row>
    <row r="246" spans="1:19" ht="24.75" customHeight="1" x14ac:dyDescent="0.2">
      <c r="A246" s="125"/>
      <c r="B246" s="125"/>
      <c r="C246" s="10">
        <v>4</v>
      </c>
      <c r="D246" s="31" t="s">
        <v>569</v>
      </c>
      <c r="E246" s="31">
        <v>100017771.17110001</v>
      </c>
      <c r="F246" s="31">
        <v>180370.519</v>
      </c>
      <c r="G246" s="31">
        <v>0</v>
      </c>
      <c r="H246" s="31">
        <v>33175207.626800001</v>
      </c>
      <c r="I246" s="31">
        <f t="shared" si="42"/>
        <v>133373349.3169</v>
      </c>
      <c r="J246" s="89"/>
      <c r="K246" s="125"/>
      <c r="L246" s="125"/>
      <c r="M246" s="90">
        <v>22</v>
      </c>
      <c r="N246" s="31" t="s">
        <v>570</v>
      </c>
      <c r="O246" s="31">
        <v>97968756.0845</v>
      </c>
      <c r="P246" s="31">
        <v>176675.35649999999</v>
      </c>
      <c r="Q246" s="31">
        <v>-2734288.18</v>
      </c>
      <c r="R246" s="31">
        <v>29497126.2326</v>
      </c>
      <c r="S246" s="31">
        <f t="shared" si="38"/>
        <v>124908269.4936</v>
      </c>
    </row>
    <row r="247" spans="1:19" ht="24.75" customHeight="1" x14ac:dyDescent="0.2">
      <c r="A247" s="125"/>
      <c r="B247" s="125"/>
      <c r="C247" s="10">
        <v>5</v>
      </c>
      <c r="D247" s="31" t="s">
        <v>571</v>
      </c>
      <c r="E247" s="31">
        <v>119755768.5853</v>
      </c>
      <c r="F247" s="31">
        <v>215965.72169999999</v>
      </c>
      <c r="G247" s="31">
        <v>0</v>
      </c>
      <c r="H247" s="31">
        <v>36685340.609899998</v>
      </c>
      <c r="I247" s="31">
        <f t="shared" si="42"/>
        <v>156657074.91689998</v>
      </c>
      <c r="J247" s="89"/>
      <c r="K247" s="125"/>
      <c r="L247" s="125"/>
      <c r="M247" s="90">
        <v>23</v>
      </c>
      <c r="N247" s="31" t="s">
        <v>572</v>
      </c>
      <c r="O247" s="31">
        <v>120466333.6318</v>
      </c>
      <c r="P247" s="31">
        <v>217247.14379999999</v>
      </c>
      <c r="Q247" s="31">
        <v>-2734288.18</v>
      </c>
      <c r="R247" s="31">
        <v>35896996.601899996</v>
      </c>
      <c r="S247" s="31">
        <f t="shared" si="38"/>
        <v>153846289.19749999</v>
      </c>
    </row>
    <row r="248" spans="1:19" ht="24.75" customHeight="1" x14ac:dyDescent="0.2">
      <c r="A248" s="125"/>
      <c r="B248" s="125"/>
      <c r="C248" s="10">
        <v>6</v>
      </c>
      <c r="D248" s="31" t="s">
        <v>573</v>
      </c>
      <c r="E248" s="31">
        <v>101788073.87530001</v>
      </c>
      <c r="F248" s="31">
        <v>183563.0558</v>
      </c>
      <c r="G248" s="31">
        <v>0</v>
      </c>
      <c r="H248" s="31">
        <v>33646563.158699997</v>
      </c>
      <c r="I248" s="31">
        <f t="shared" si="42"/>
        <v>135618200.0898</v>
      </c>
      <c r="J248" s="89"/>
      <c r="K248" s="125"/>
      <c r="L248" s="125"/>
      <c r="M248" s="90">
        <v>24</v>
      </c>
      <c r="N248" s="31" t="s">
        <v>574</v>
      </c>
      <c r="O248" s="31">
        <v>99898334.120100006</v>
      </c>
      <c r="P248" s="31">
        <v>180155.128</v>
      </c>
      <c r="Q248" s="31">
        <v>-2734288.18</v>
      </c>
      <c r="R248" s="31">
        <v>30464653.1204</v>
      </c>
      <c r="S248" s="31">
        <f t="shared" si="38"/>
        <v>127808854.1885</v>
      </c>
    </row>
    <row r="249" spans="1:19" ht="24.75" customHeight="1" x14ac:dyDescent="0.2">
      <c r="A249" s="125"/>
      <c r="B249" s="125"/>
      <c r="C249" s="10">
        <v>7</v>
      </c>
      <c r="D249" s="31" t="s">
        <v>575</v>
      </c>
      <c r="E249" s="31">
        <v>101881696.8075</v>
      </c>
      <c r="F249" s="31">
        <v>183731.894</v>
      </c>
      <c r="G249" s="31">
        <v>0</v>
      </c>
      <c r="H249" s="31">
        <v>31377801.856699999</v>
      </c>
      <c r="I249" s="31">
        <f t="shared" si="42"/>
        <v>133443230.5582</v>
      </c>
      <c r="J249" s="89"/>
      <c r="K249" s="125"/>
      <c r="L249" s="125"/>
      <c r="M249" s="90">
        <v>25</v>
      </c>
      <c r="N249" s="31" t="s">
        <v>576</v>
      </c>
      <c r="O249" s="31">
        <v>131614812.1058</v>
      </c>
      <c r="P249" s="31">
        <v>237352.13939999999</v>
      </c>
      <c r="Q249" s="31">
        <v>-2734288.18</v>
      </c>
      <c r="R249" s="31">
        <v>31741652.197900001</v>
      </c>
      <c r="S249" s="31">
        <f t="shared" si="38"/>
        <v>160859528.2631</v>
      </c>
    </row>
    <row r="250" spans="1:19" ht="24.75" customHeight="1" x14ac:dyDescent="0.2">
      <c r="A250" s="125"/>
      <c r="B250" s="125"/>
      <c r="C250" s="10">
        <v>8</v>
      </c>
      <c r="D250" s="31" t="s">
        <v>577</v>
      </c>
      <c r="E250" s="31">
        <v>118191261.9631</v>
      </c>
      <c r="F250" s="31">
        <v>213144.3144</v>
      </c>
      <c r="G250" s="31">
        <v>0</v>
      </c>
      <c r="H250" s="31">
        <v>35108955.306400001</v>
      </c>
      <c r="I250" s="31">
        <f t="shared" si="42"/>
        <v>153513361.5839</v>
      </c>
      <c r="J250" s="89"/>
      <c r="K250" s="125"/>
      <c r="L250" s="125"/>
      <c r="M250" s="90">
        <v>26</v>
      </c>
      <c r="N250" s="31" t="s">
        <v>578</v>
      </c>
      <c r="O250" s="31">
        <v>90087270.083100006</v>
      </c>
      <c r="P250" s="31">
        <v>162462.00520000001</v>
      </c>
      <c r="Q250" s="31">
        <v>-2734288.18</v>
      </c>
      <c r="R250" s="31">
        <v>27568167.571699999</v>
      </c>
      <c r="S250" s="31">
        <f t="shared" si="38"/>
        <v>115083611.47999999</v>
      </c>
    </row>
    <row r="251" spans="1:19" ht="24.75" customHeight="1" x14ac:dyDescent="0.2">
      <c r="A251" s="125"/>
      <c r="B251" s="125"/>
      <c r="C251" s="10">
        <v>9</v>
      </c>
      <c r="D251" s="31" t="s">
        <v>579</v>
      </c>
      <c r="E251" s="31">
        <v>130083990.73710001</v>
      </c>
      <c r="F251" s="31">
        <v>234591.47959999999</v>
      </c>
      <c r="G251" s="31">
        <v>0</v>
      </c>
      <c r="H251" s="31">
        <v>38854040.446699999</v>
      </c>
      <c r="I251" s="31">
        <f t="shared" si="42"/>
        <v>169172622.66339999</v>
      </c>
      <c r="J251" s="89"/>
      <c r="K251" s="125"/>
      <c r="L251" s="125"/>
      <c r="M251" s="90">
        <v>27</v>
      </c>
      <c r="N251" s="31" t="s">
        <v>580</v>
      </c>
      <c r="O251" s="31">
        <v>108964848.6028</v>
      </c>
      <c r="P251" s="31">
        <v>196505.5416</v>
      </c>
      <c r="Q251" s="31">
        <v>-2734288.18</v>
      </c>
      <c r="R251" s="31">
        <v>31571206.670699999</v>
      </c>
      <c r="S251" s="31">
        <f t="shared" si="38"/>
        <v>137998272.63510001</v>
      </c>
    </row>
    <row r="252" spans="1:19" ht="24.75" customHeight="1" x14ac:dyDescent="0.2">
      <c r="A252" s="125"/>
      <c r="B252" s="125"/>
      <c r="C252" s="10">
        <v>10</v>
      </c>
      <c r="D252" s="31" t="s">
        <v>581</v>
      </c>
      <c r="E252" s="31">
        <v>94655192.360300004</v>
      </c>
      <c r="F252" s="31">
        <v>170699.72640000001</v>
      </c>
      <c r="G252" s="31">
        <v>0</v>
      </c>
      <c r="H252" s="31">
        <v>29568423.540100001</v>
      </c>
      <c r="I252" s="31">
        <f t="shared" si="42"/>
        <v>124394315.6268</v>
      </c>
      <c r="J252" s="89"/>
      <c r="K252" s="125"/>
      <c r="L252" s="125"/>
      <c r="M252" s="90">
        <v>28</v>
      </c>
      <c r="N252" s="31" t="s">
        <v>582</v>
      </c>
      <c r="O252" s="31">
        <v>109314228.57879999</v>
      </c>
      <c r="P252" s="31">
        <v>197135.60810000001</v>
      </c>
      <c r="Q252" s="31">
        <v>-2734288.18</v>
      </c>
      <c r="R252" s="31">
        <v>32794293.0079</v>
      </c>
      <c r="S252" s="31">
        <f t="shared" si="38"/>
        <v>139571369.01479998</v>
      </c>
    </row>
    <row r="253" spans="1:19" ht="24.75" customHeight="1" x14ac:dyDescent="0.2">
      <c r="A253" s="125"/>
      <c r="B253" s="125"/>
      <c r="C253" s="10">
        <v>11</v>
      </c>
      <c r="D253" s="31" t="s">
        <v>583</v>
      </c>
      <c r="E253" s="31">
        <v>162417753.83399999</v>
      </c>
      <c r="F253" s="31">
        <v>292901.69349999999</v>
      </c>
      <c r="G253" s="31">
        <v>0</v>
      </c>
      <c r="H253" s="31">
        <v>51443136.925800003</v>
      </c>
      <c r="I253" s="31">
        <f t="shared" si="42"/>
        <v>214153792.4533</v>
      </c>
      <c r="J253" s="89"/>
      <c r="K253" s="125"/>
      <c r="L253" s="125"/>
      <c r="M253" s="90">
        <v>29</v>
      </c>
      <c r="N253" s="31" t="s">
        <v>584</v>
      </c>
      <c r="O253" s="31">
        <v>96330495.882100001</v>
      </c>
      <c r="P253" s="31">
        <v>173720.9431</v>
      </c>
      <c r="Q253" s="31">
        <v>-2734288.18</v>
      </c>
      <c r="R253" s="31">
        <v>29489870.143800002</v>
      </c>
      <c r="S253" s="31">
        <f t="shared" si="38"/>
        <v>123259798.789</v>
      </c>
    </row>
    <row r="254" spans="1:19" ht="24.75" customHeight="1" x14ac:dyDescent="0.2">
      <c r="A254" s="125"/>
      <c r="B254" s="125"/>
      <c r="C254" s="10">
        <v>12</v>
      </c>
      <c r="D254" s="31" t="s">
        <v>585</v>
      </c>
      <c r="E254" s="31">
        <v>167153708.27739999</v>
      </c>
      <c r="F254" s="31">
        <v>301442.44130000001</v>
      </c>
      <c r="G254" s="31">
        <v>0</v>
      </c>
      <c r="H254" s="31">
        <v>51701816.493500002</v>
      </c>
      <c r="I254" s="31">
        <f t="shared" si="42"/>
        <v>219156967.21219999</v>
      </c>
      <c r="J254" s="89"/>
      <c r="K254" s="107"/>
      <c r="L254" s="107"/>
      <c r="M254" s="90">
        <v>30</v>
      </c>
      <c r="N254" s="31" t="s">
        <v>586</v>
      </c>
      <c r="O254" s="31">
        <v>107174889.16150001</v>
      </c>
      <c r="P254" s="31">
        <v>193277.55609999999</v>
      </c>
      <c r="Q254" s="31">
        <v>-2734288.18</v>
      </c>
      <c r="R254" s="31">
        <v>33380367.304699998</v>
      </c>
      <c r="S254" s="31">
        <f t="shared" si="38"/>
        <v>138014245.8423</v>
      </c>
    </row>
    <row r="255" spans="1:19" ht="24.75" customHeight="1" x14ac:dyDescent="0.2">
      <c r="A255" s="125"/>
      <c r="B255" s="125"/>
      <c r="C255" s="10">
        <v>13</v>
      </c>
      <c r="D255" s="31" t="s">
        <v>587</v>
      </c>
      <c r="E255" s="31">
        <v>131016291.67649999</v>
      </c>
      <c r="F255" s="31">
        <v>236272.77679999999</v>
      </c>
      <c r="G255" s="31">
        <v>0</v>
      </c>
      <c r="H255" s="31">
        <v>37773463.694499999</v>
      </c>
      <c r="I255" s="31">
        <f t="shared" si="42"/>
        <v>169026028.1478</v>
      </c>
      <c r="J255" s="89"/>
      <c r="K255" s="10"/>
      <c r="L255" s="113" t="s">
        <v>588</v>
      </c>
      <c r="M255" s="114"/>
      <c r="N255" s="115"/>
      <c r="O255" s="34">
        <f t="shared" ref="O255:S255" si="43">SUM(O225:O254)</f>
        <v>3054296623.2185001</v>
      </c>
      <c r="P255" s="34">
        <f t="shared" si="43"/>
        <v>5508071.8218</v>
      </c>
      <c r="Q255" s="34">
        <f t="shared" si="43"/>
        <v>-82028645.400000036</v>
      </c>
      <c r="R255" s="34">
        <f t="shared" si="43"/>
        <v>908730084.62029994</v>
      </c>
      <c r="S255" s="34">
        <f t="shared" si="43"/>
        <v>3886506134.2605991</v>
      </c>
    </row>
    <row r="256" spans="1:19" ht="24.75" customHeight="1" x14ac:dyDescent="0.2">
      <c r="A256" s="125"/>
      <c r="B256" s="125"/>
      <c r="C256" s="10">
        <v>14</v>
      </c>
      <c r="D256" s="31" t="s">
        <v>589</v>
      </c>
      <c r="E256" s="31">
        <v>124946989.6728</v>
      </c>
      <c r="F256" s="31">
        <v>225327.49040000001</v>
      </c>
      <c r="G256" s="31">
        <v>0</v>
      </c>
      <c r="H256" s="31">
        <v>35678775.964100003</v>
      </c>
      <c r="I256" s="31">
        <f t="shared" si="42"/>
        <v>160851093.12730002</v>
      </c>
      <c r="J256" s="89"/>
      <c r="K256" s="109">
        <v>30</v>
      </c>
      <c r="L256" s="109" t="s">
        <v>83</v>
      </c>
      <c r="M256" s="90">
        <v>1</v>
      </c>
      <c r="N256" s="31" t="s">
        <v>590</v>
      </c>
      <c r="O256" s="31">
        <v>105480465.325</v>
      </c>
      <c r="P256" s="31">
        <v>190221.85810000001</v>
      </c>
      <c r="Q256" s="31">
        <v>-2536017.62</v>
      </c>
      <c r="R256" s="31">
        <v>37773644.518399999</v>
      </c>
      <c r="S256" s="31">
        <f t="shared" ref="S256:S288" si="44">O256+P256+Q256+R256</f>
        <v>140908314.08149999</v>
      </c>
    </row>
    <row r="257" spans="1:19" ht="24.75" customHeight="1" x14ac:dyDescent="0.2">
      <c r="A257" s="125"/>
      <c r="B257" s="125"/>
      <c r="C257" s="10">
        <v>15</v>
      </c>
      <c r="D257" s="31" t="s">
        <v>591</v>
      </c>
      <c r="E257" s="31">
        <v>136369358.56810001</v>
      </c>
      <c r="F257" s="31">
        <v>245926.41579999999</v>
      </c>
      <c r="G257" s="31">
        <v>0</v>
      </c>
      <c r="H257" s="31">
        <v>34336907.452299997</v>
      </c>
      <c r="I257" s="31">
        <f t="shared" si="42"/>
        <v>170952192.43620002</v>
      </c>
      <c r="J257" s="89"/>
      <c r="K257" s="125"/>
      <c r="L257" s="125"/>
      <c r="M257" s="90">
        <v>2</v>
      </c>
      <c r="N257" s="31" t="s">
        <v>592</v>
      </c>
      <c r="O257" s="31">
        <v>122494287.1276</v>
      </c>
      <c r="P257" s="31">
        <v>220904.3241</v>
      </c>
      <c r="Q257" s="31">
        <v>-2536017.62</v>
      </c>
      <c r="R257" s="31">
        <v>43374329.261299998</v>
      </c>
      <c r="S257" s="31">
        <f t="shared" si="44"/>
        <v>163553503.09299999</v>
      </c>
    </row>
    <row r="258" spans="1:19" ht="24.75" customHeight="1" x14ac:dyDescent="0.2">
      <c r="A258" s="125"/>
      <c r="B258" s="125"/>
      <c r="C258" s="10">
        <v>16</v>
      </c>
      <c r="D258" s="31" t="s">
        <v>593</v>
      </c>
      <c r="E258" s="31">
        <v>119624255.9839</v>
      </c>
      <c r="F258" s="31">
        <v>215728.5539</v>
      </c>
      <c r="G258" s="31">
        <v>0</v>
      </c>
      <c r="H258" s="31">
        <v>35717668.600400001</v>
      </c>
      <c r="I258" s="31">
        <f t="shared" si="42"/>
        <v>155557653.13819999</v>
      </c>
      <c r="J258" s="89"/>
      <c r="K258" s="125"/>
      <c r="L258" s="125"/>
      <c r="M258" s="90">
        <v>3</v>
      </c>
      <c r="N258" s="31" t="s">
        <v>594</v>
      </c>
      <c r="O258" s="31">
        <v>122017694.8436</v>
      </c>
      <c r="P258" s="31">
        <v>220044.8449</v>
      </c>
      <c r="Q258" s="31">
        <v>-2536017.62</v>
      </c>
      <c r="R258" s="31">
        <v>40351660.327399999</v>
      </c>
      <c r="S258" s="31">
        <f t="shared" si="44"/>
        <v>160053382.39590001</v>
      </c>
    </row>
    <row r="259" spans="1:19" ht="24.75" customHeight="1" x14ac:dyDescent="0.2">
      <c r="A259" s="125"/>
      <c r="B259" s="125"/>
      <c r="C259" s="10">
        <v>17</v>
      </c>
      <c r="D259" s="31" t="s">
        <v>595</v>
      </c>
      <c r="E259" s="31">
        <v>98108133.341900006</v>
      </c>
      <c r="F259" s="31">
        <v>176926.70730000001</v>
      </c>
      <c r="G259" s="31">
        <v>0</v>
      </c>
      <c r="H259" s="31">
        <v>31581915.6362</v>
      </c>
      <c r="I259" s="31">
        <f t="shared" si="42"/>
        <v>129866975.68540001</v>
      </c>
      <c r="J259" s="89"/>
      <c r="K259" s="125"/>
      <c r="L259" s="125"/>
      <c r="M259" s="90">
        <v>4</v>
      </c>
      <c r="N259" s="31" t="s">
        <v>596</v>
      </c>
      <c r="O259" s="31">
        <v>130727603.97499999</v>
      </c>
      <c r="P259" s="31">
        <v>235752.1618</v>
      </c>
      <c r="Q259" s="31">
        <v>-2536017.62</v>
      </c>
      <c r="R259" s="31">
        <v>36077098.383400001</v>
      </c>
      <c r="S259" s="31">
        <f t="shared" si="44"/>
        <v>164504436.90019998</v>
      </c>
    </row>
    <row r="260" spans="1:19" ht="24.75" customHeight="1" x14ac:dyDescent="0.2">
      <c r="A260" s="107"/>
      <c r="B260" s="107"/>
      <c r="C260" s="10">
        <v>18</v>
      </c>
      <c r="D260" s="31" t="s">
        <v>597</v>
      </c>
      <c r="E260" s="31">
        <v>122085674.1869</v>
      </c>
      <c r="F260" s="31">
        <v>220167.43780000001</v>
      </c>
      <c r="G260" s="31">
        <v>0</v>
      </c>
      <c r="H260" s="31">
        <v>33281654.450300001</v>
      </c>
      <c r="I260" s="31">
        <f t="shared" si="42"/>
        <v>155587496.07500002</v>
      </c>
      <c r="J260" s="89"/>
      <c r="K260" s="125"/>
      <c r="L260" s="125"/>
      <c r="M260" s="90">
        <v>5</v>
      </c>
      <c r="N260" s="31" t="s">
        <v>598</v>
      </c>
      <c r="O260" s="31">
        <v>132636268.24789999</v>
      </c>
      <c r="P260" s="31">
        <v>239194.21780000001</v>
      </c>
      <c r="Q260" s="31">
        <v>-2536017.62</v>
      </c>
      <c r="R260" s="31">
        <v>48469119.489299998</v>
      </c>
      <c r="S260" s="31">
        <f t="shared" si="44"/>
        <v>178808564.33499998</v>
      </c>
    </row>
    <row r="261" spans="1:19" ht="24.75" customHeight="1" x14ac:dyDescent="0.2">
      <c r="A261" s="10"/>
      <c r="B261" s="113" t="s">
        <v>599</v>
      </c>
      <c r="C261" s="114"/>
      <c r="D261" s="115"/>
      <c r="E261" s="34">
        <f t="shared" ref="E261:I261" si="45">SUM(E243:E260)</f>
        <v>2226633841.6821003</v>
      </c>
      <c r="F261" s="34">
        <f t="shared" si="45"/>
        <v>4015477.4191000001</v>
      </c>
      <c r="G261" s="34">
        <f t="shared" si="45"/>
        <v>0</v>
      </c>
      <c r="H261" s="34">
        <f t="shared" si="45"/>
        <v>674801434.35309982</v>
      </c>
      <c r="I261" s="34">
        <f t="shared" si="45"/>
        <v>2905450753.4542999</v>
      </c>
      <c r="J261" s="89"/>
      <c r="K261" s="125"/>
      <c r="L261" s="125"/>
      <c r="M261" s="90">
        <v>6</v>
      </c>
      <c r="N261" s="31" t="s">
        <v>600</v>
      </c>
      <c r="O261" s="31">
        <v>136323085.456</v>
      </c>
      <c r="P261" s="31">
        <v>245842.9676</v>
      </c>
      <c r="Q261" s="31">
        <v>-2536017.62</v>
      </c>
      <c r="R261" s="31">
        <v>50299250.220100001</v>
      </c>
      <c r="S261" s="31">
        <f t="shared" si="44"/>
        <v>184332161.0237</v>
      </c>
    </row>
    <row r="262" spans="1:19" ht="24.75" customHeight="1" x14ac:dyDescent="0.2">
      <c r="A262" s="109">
        <v>13</v>
      </c>
      <c r="B262" s="109" t="s">
        <v>58</v>
      </c>
      <c r="C262" s="10">
        <v>1</v>
      </c>
      <c r="D262" s="31" t="s">
        <v>601</v>
      </c>
      <c r="E262" s="31">
        <v>143453264.92840001</v>
      </c>
      <c r="F262" s="31">
        <v>258701.42420000001</v>
      </c>
      <c r="G262" s="31">
        <v>0</v>
      </c>
      <c r="H262" s="31">
        <v>44972009.4027</v>
      </c>
      <c r="I262" s="31">
        <f t="shared" ref="I262:I277" si="46">E262+F262+G262+H262</f>
        <v>188683975.75530002</v>
      </c>
      <c r="J262" s="89"/>
      <c r="K262" s="125"/>
      <c r="L262" s="125"/>
      <c r="M262" s="90">
        <v>7</v>
      </c>
      <c r="N262" s="31" t="s">
        <v>602</v>
      </c>
      <c r="O262" s="31">
        <v>147793356.45179999</v>
      </c>
      <c r="P262" s="31">
        <v>266528.27889999998</v>
      </c>
      <c r="Q262" s="31">
        <v>-2536017.62</v>
      </c>
      <c r="R262" s="31">
        <v>52011977.433200002</v>
      </c>
      <c r="S262" s="31">
        <f t="shared" si="44"/>
        <v>197535844.54389998</v>
      </c>
    </row>
    <row r="263" spans="1:19" ht="24.75" customHeight="1" x14ac:dyDescent="0.2">
      <c r="A263" s="125"/>
      <c r="B263" s="125"/>
      <c r="C263" s="10">
        <v>2</v>
      </c>
      <c r="D263" s="31" t="s">
        <v>603</v>
      </c>
      <c r="E263" s="31">
        <v>109158240.9686</v>
      </c>
      <c r="F263" s="31">
        <v>196854.30239999999</v>
      </c>
      <c r="G263" s="31">
        <v>0</v>
      </c>
      <c r="H263" s="31">
        <v>33331211.175799999</v>
      </c>
      <c r="I263" s="31">
        <f t="shared" si="46"/>
        <v>142686306.44679999</v>
      </c>
      <c r="J263" s="89"/>
      <c r="K263" s="125"/>
      <c r="L263" s="125"/>
      <c r="M263" s="90">
        <v>8</v>
      </c>
      <c r="N263" s="31" t="s">
        <v>604</v>
      </c>
      <c r="O263" s="31">
        <v>108770486.52079999</v>
      </c>
      <c r="P263" s="31">
        <v>196155.03200000001</v>
      </c>
      <c r="Q263" s="31">
        <v>-2536017.62</v>
      </c>
      <c r="R263" s="31">
        <v>39127703.259499997</v>
      </c>
      <c r="S263" s="31">
        <f t="shared" si="44"/>
        <v>145558327.19229999</v>
      </c>
    </row>
    <row r="264" spans="1:19" ht="24.75" customHeight="1" x14ac:dyDescent="0.2">
      <c r="A264" s="125"/>
      <c r="B264" s="125"/>
      <c r="C264" s="10">
        <v>3</v>
      </c>
      <c r="D264" s="31" t="s">
        <v>605</v>
      </c>
      <c r="E264" s="31">
        <v>104080847.9355</v>
      </c>
      <c r="F264" s="31">
        <v>187697.8095</v>
      </c>
      <c r="G264" s="31">
        <v>0</v>
      </c>
      <c r="H264" s="31">
        <v>28886711.630899999</v>
      </c>
      <c r="I264" s="31">
        <f t="shared" si="46"/>
        <v>133155257.37589999</v>
      </c>
      <c r="J264" s="89"/>
      <c r="K264" s="125"/>
      <c r="L264" s="125"/>
      <c r="M264" s="90">
        <v>9</v>
      </c>
      <c r="N264" s="31" t="s">
        <v>606</v>
      </c>
      <c r="O264" s="31">
        <v>129087612.52500001</v>
      </c>
      <c r="P264" s="31">
        <v>232794.6263</v>
      </c>
      <c r="Q264" s="31">
        <v>-2536017.62</v>
      </c>
      <c r="R264" s="31">
        <v>47342466.572999999</v>
      </c>
      <c r="S264" s="31">
        <f t="shared" si="44"/>
        <v>174126856.10430002</v>
      </c>
    </row>
    <row r="265" spans="1:19" ht="24.75" customHeight="1" x14ac:dyDescent="0.2">
      <c r="A265" s="125"/>
      <c r="B265" s="125"/>
      <c r="C265" s="10">
        <v>4</v>
      </c>
      <c r="D265" s="31" t="s">
        <v>607</v>
      </c>
      <c r="E265" s="31">
        <v>107469125.9047</v>
      </c>
      <c r="F265" s="31">
        <v>193808.17819999999</v>
      </c>
      <c r="G265" s="31">
        <v>0</v>
      </c>
      <c r="H265" s="31">
        <v>32588332.798999999</v>
      </c>
      <c r="I265" s="31">
        <f t="shared" si="46"/>
        <v>140251266.88190001</v>
      </c>
      <c r="J265" s="89"/>
      <c r="K265" s="125"/>
      <c r="L265" s="125"/>
      <c r="M265" s="90">
        <v>10</v>
      </c>
      <c r="N265" s="31" t="s">
        <v>608</v>
      </c>
      <c r="O265" s="31">
        <v>135148798.46239999</v>
      </c>
      <c r="P265" s="31">
        <v>243725.2764</v>
      </c>
      <c r="Q265" s="31">
        <v>-2536017.62</v>
      </c>
      <c r="R265" s="31">
        <v>48542551.108499996</v>
      </c>
      <c r="S265" s="31">
        <f t="shared" si="44"/>
        <v>181399057.22729999</v>
      </c>
    </row>
    <row r="266" spans="1:19" ht="24.75" customHeight="1" x14ac:dyDescent="0.2">
      <c r="A266" s="125"/>
      <c r="B266" s="125"/>
      <c r="C266" s="10">
        <v>5</v>
      </c>
      <c r="D266" s="31" t="s">
        <v>609</v>
      </c>
      <c r="E266" s="31">
        <v>113830746.9403</v>
      </c>
      <c r="F266" s="31">
        <v>205280.62820000001</v>
      </c>
      <c r="G266" s="31">
        <v>0</v>
      </c>
      <c r="H266" s="31">
        <v>34570841.3957</v>
      </c>
      <c r="I266" s="31">
        <f t="shared" si="46"/>
        <v>148606868.96419999</v>
      </c>
      <c r="J266" s="89"/>
      <c r="K266" s="125"/>
      <c r="L266" s="125"/>
      <c r="M266" s="90">
        <v>11</v>
      </c>
      <c r="N266" s="31" t="s">
        <v>610</v>
      </c>
      <c r="O266" s="31">
        <v>97744447.752499998</v>
      </c>
      <c r="P266" s="31">
        <v>176270.84229999999</v>
      </c>
      <c r="Q266" s="31">
        <v>-2536017.62</v>
      </c>
      <c r="R266" s="31">
        <v>35510180.161300004</v>
      </c>
      <c r="S266" s="31">
        <f t="shared" si="44"/>
        <v>130894881.13609999</v>
      </c>
    </row>
    <row r="267" spans="1:19" ht="24.75" customHeight="1" x14ac:dyDescent="0.2">
      <c r="A267" s="125"/>
      <c r="B267" s="125"/>
      <c r="C267" s="10">
        <v>6</v>
      </c>
      <c r="D267" s="31" t="s">
        <v>611</v>
      </c>
      <c r="E267" s="31">
        <v>116040004.18529999</v>
      </c>
      <c r="F267" s="31">
        <v>209264.769</v>
      </c>
      <c r="G267" s="31">
        <v>0</v>
      </c>
      <c r="H267" s="31">
        <v>35631318.7817</v>
      </c>
      <c r="I267" s="31">
        <f t="shared" si="46"/>
        <v>151880587.736</v>
      </c>
      <c r="J267" s="89"/>
      <c r="K267" s="125"/>
      <c r="L267" s="125"/>
      <c r="M267" s="90">
        <v>12</v>
      </c>
      <c r="N267" s="31" t="s">
        <v>612</v>
      </c>
      <c r="O267" s="31">
        <v>101935768.1648</v>
      </c>
      <c r="P267" s="31">
        <v>183829.40539999999</v>
      </c>
      <c r="Q267" s="31">
        <v>-2536017.62</v>
      </c>
      <c r="R267" s="31">
        <v>35373257.764600001</v>
      </c>
      <c r="S267" s="31">
        <f t="shared" si="44"/>
        <v>134956837.7148</v>
      </c>
    </row>
    <row r="268" spans="1:19" ht="24.75" customHeight="1" x14ac:dyDescent="0.2">
      <c r="A268" s="125"/>
      <c r="B268" s="125"/>
      <c r="C268" s="10">
        <v>7</v>
      </c>
      <c r="D268" s="31" t="s">
        <v>613</v>
      </c>
      <c r="E268" s="31">
        <v>95617684.004199997</v>
      </c>
      <c r="F268" s="31">
        <v>172435.46909999999</v>
      </c>
      <c r="G268" s="31">
        <v>0</v>
      </c>
      <c r="H268" s="31">
        <v>29390501.880100001</v>
      </c>
      <c r="I268" s="31">
        <f t="shared" si="46"/>
        <v>125180621.35339999</v>
      </c>
      <c r="J268" s="89"/>
      <c r="K268" s="125"/>
      <c r="L268" s="125"/>
      <c r="M268" s="90">
        <v>13</v>
      </c>
      <c r="N268" s="31" t="s">
        <v>614</v>
      </c>
      <c r="O268" s="31">
        <v>99927958.082100004</v>
      </c>
      <c r="P268" s="31">
        <v>180208.5514</v>
      </c>
      <c r="Q268" s="31">
        <v>-2536017.62</v>
      </c>
      <c r="R268" s="31">
        <v>35530642.331799999</v>
      </c>
      <c r="S268" s="31">
        <f t="shared" si="44"/>
        <v>133102791.3453</v>
      </c>
    </row>
    <row r="269" spans="1:19" ht="24.75" customHeight="1" x14ac:dyDescent="0.2">
      <c r="A269" s="125"/>
      <c r="B269" s="125"/>
      <c r="C269" s="10">
        <v>8</v>
      </c>
      <c r="D269" s="31" t="s">
        <v>615</v>
      </c>
      <c r="E269" s="31">
        <v>117793337.64</v>
      </c>
      <c r="F269" s="31">
        <v>212426.70370000001</v>
      </c>
      <c r="G269" s="31">
        <v>0</v>
      </c>
      <c r="H269" s="31">
        <v>34123648.639600001</v>
      </c>
      <c r="I269" s="31">
        <f t="shared" si="46"/>
        <v>152129412.9833</v>
      </c>
      <c r="J269" s="89"/>
      <c r="K269" s="125"/>
      <c r="L269" s="125"/>
      <c r="M269" s="90">
        <v>14</v>
      </c>
      <c r="N269" s="31" t="s">
        <v>616</v>
      </c>
      <c r="O269" s="31">
        <v>148419394.7484</v>
      </c>
      <c r="P269" s="31">
        <v>267657.26679999998</v>
      </c>
      <c r="Q269" s="31">
        <v>-2536017.62</v>
      </c>
      <c r="R269" s="31">
        <v>48210004.556400001</v>
      </c>
      <c r="S269" s="31">
        <f t="shared" si="44"/>
        <v>194361038.95159999</v>
      </c>
    </row>
    <row r="270" spans="1:19" ht="24.75" customHeight="1" x14ac:dyDescent="0.2">
      <c r="A270" s="125"/>
      <c r="B270" s="125"/>
      <c r="C270" s="10">
        <v>9</v>
      </c>
      <c r="D270" s="31" t="s">
        <v>617</v>
      </c>
      <c r="E270" s="31">
        <v>126034189.22310001</v>
      </c>
      <c r="F270" s="31">
        <v>227288.12940000001</v>
      </c>
      <c r="G270" s="31">
        <v>0</v>
      </c>
      <c r="H270" s="31">
        <v>38643538.947700001</v>
      </c>
      <c r="I270" s="31">
        <f t="shared" si="46"/>
        <v>164905016.30020002</v>
      </c>
      <c r="J270" s="89"/>
      <c r="K270" s="125"/>
      <c r="L270" s="125"/>
      <c r="M270" s="90">
        <v>15</v>
      </c>
      <c r="N270" s="31" t="s">
        <v>618</v>
      </c>
      <c r="O270" s="31">
        <v>101208161.46179999</v>
      </c>
      <c r="P270" s="31">
        <v>182517.2506</v>
      </c>
      <c r="Q270" s="31">
        <v>-2536017.62</v>
      </c>
      <c r="R270" s="31">
        <v>36616516.028800003</v>
      </c>
      <c r="S270" s="31">
        <f t="shared" si="44"/>
        <v>135471177.1212</v>
      </c>
    </row>
    <row r="271" spans="1:19" ht="24.75" customHeight="1" x14ac:dyDescent="0.2">
      <c r="A271" s="125"/>
      <c r="B271" s="125"/>
      <c r="C271" s="10">
        <v>10</v>
      </c>
      <c r="D271" s="31" t="s">
        <v>619</v>
      </c>
      <c r="E271" s="31">
        <v>110055524.4868</v>
      </c>
      <c r="F271" s="31">
        <v>198472.4498</v>
      </c>
      <c r="G271" s="31">
        <v>0</v>
      </c>
      <c r="H271" s="31">
        <v>33270405.151299998</v>
      </c>
      <c r="I271" s="31">
        <f t="shared" si="46"/>
        <v>143524402.08789998</v>
      </c>
      <c r="J271" s="89"/>
      <c r="K271" s="125"/>
      <c r="L271" s="125"/>
      <c r="M271" s="90">
        <v>16</v>
      </c>
      <c r="N271" s="31" t="s">
        <v>620</v>
      </c>
      <c r="O271" s="31">
        <v>106203599.7855</v>
      </c>
      <c r="P271" s="31">
        <v>191525.94769999999</v>
      </c>
      <c r="Q271" s="31">
        <v>-2536017.62</v>
      </c>
      <c r="R271" s="31">
        <v>36930486.993600003</v>
      </c>
      <c r="S271" s="31">
        <f t="shared" si="44"/>
        <v>140789595.10679999</v>
      </c>
    </row>
    <row r="272" spans="1:19" ht="24.75" customHeight="1" x14ac:dyDescent="0.2">
      <c r="A272" s="125"/>
      <c r="B272" s="125"/>
      <c r="C272" s="10">
        <v>11</v>
      </c>
      <c r="D272" s="31" t="s">
        <v>621</v>
      </c>
      <c r="E272" s="31">
        <v>117942640.6925</v>
      </c>
      <c r="F272" s="31">
        <v>212695.9546</v>
      </c>
      <c r="G272" s="31">
        <v>0</v>
      </c>
      <c r="H272" s="31">
        <v>34800061.242600001</v>
      </c>
      <c r="I272" s="31">
        <f t="shared" si="46"/>
        <v>152955397.8897</v>
      </c>
      <c r="J272" s="89"/>
      <c r="K272" s="125"/>
      <c r="L272" s="125"/>
      <c r="M272" s="90">
        <v>17</v>
      </c>
      <c r="N272" s="31" t="s">
        <v>622</v>
      </c>
      <c r="O272" s="31">
        <v>138756794.36480001</v>
      </c>
      <c r="P272" s="31">
        <v>250231.88099999999</v>
      </c>
      <c r="Q272" s="31">
        <v>-2536017.62</v>
      </c>
      <c r="R272" s="31">
        <v>46680711.269500002</v>
      </c>
      <c r="S272" s="31">
        <f t="shared" si="44"/>
        <v>183151719.89530003</v>
      </c>
    </row>
    <row r="273" spans="1:19" ht="24.75" customHeight="1" x14ac:dyDescent="0.2">
      <c r="A273" s="125"/>
      <c r="B273" s="125"/>
      <c r="C273" s="10">
        <v>12</v>
      </c>
      <c r="D273" s="31" t="s">
        <v>623</v>
      </c>
      <c r="E273" s="31">
        <v>82767461.345599994</v>
      </c>
      <c r="F273" s="31">
        <v>149261.57399999999</v>
      </c>
      <c r="G273" s="31">
        <v>0</v>
      </c>
      <c r="H273" s="31">
        <v>25736770.898499999</v>
      </c>
      <c r="I273" s="31">
        <f t="shared" si="46"/>
        <v>108653493.81809999</v>
      </c>
      <c r="J273" s="89"/>
      <c r="K273" s="125"/>
      <c r="L273" s="125"/>
      <c r="M273" s="90">
        <v>18</v>
      </c>
      <c r="N273" s="31" t="s">
        <v>624</v>
      </c>
      <c r="O273" s="31">
        <v>119979556.9314</v>
      </c>
      <c r="P273" s="31">
        <v>216369.29819999999</v>
      </c>
      <c r="Q273" s="31">
        <v>-2536017.62</v>
      </c>
      <c r="R273" s="31">
        <v>37373035.852799997</v>
      </c>
      <c r="S273" s="31">
        <f t="shared" si="44"/>
        <v>155032944.46239999</v>
      </c>
    </row>
    <row r="274" spans="1:19" ht="24.75" customHeight="1" x14ac:dyDescent="0.2">
      <c r="A274" s="125"/>
      <c r="B274" s="125"/>
      <c r="C274" s="10">
        <v>13</v>
      </c>
      <c r="D274" s="31" t="s">
        <v>625</v>
      </c>
      <c r="E274" s="31">
        <v>104902172.1556</v>
      </c>
      <c r="F274" s="31">
        <v>189178.973</v>
      </c>
      <c r="G274" s="31">
        <v>0</v>
      </c>
      <c r="H274" s="31">
        <v>31949361.614500001</v>
      </c>
      <c r="I274" s="31">
        <f t="shared" si="46"/>
        <v>137040712.74309999</v>
      </c>
      <c r="J274" s="89"/>
      <c r="K274" s="125"/>
      <c r="L274" s="125"/>
      <c r="M274" s="90">
        <v>19</v>
      </c>
      <c r="N274" s="31" t="s">
        <v>626</v>
      </c>
      <c r="O274" s="31">
        <v>110142987.48649999</v>
      </c>
      <c r="P274" s="31">
        <v>198630.17920000001</v>
      </c>
      <c r="Q274" s="31">
        <v>-2536017.62</v>
      </c>
      <c r="R274" s="31">
        <v>35510252.722099997</v>
      </c>
      <c r="S274" s="31">
        <f t="shared" si="44"/>
        <v>143315852.76779997</v>
      </c>
    </row>
    <row r="275" spans="1:19" ht="24.75" customHeight="1" x14ac:dyDescent="0.2">
      <c r="A275" s="125"/>
      <c r="B275" s="125"/>
      <c r="C275" s="10">
        <v>14</v>
      </c>
      <c r="D275" s="31" t="s">
        <v>627</v>
      </c>
      <c r="E275" s="31">
        <v>102367435.6487</v>
      </c>
      <c r="F275" s="31">
        <v>184607.86799999999</v>
      </c>
      <c r="G275" s="31">
        <v>0</v>
      </c>
      <c r="H275" s="31">
        <v>30832286.735399999</v>
      </c>
      <c r="I275" s="31">
        <f t="shared" si="46"/>
        <v>133384330.25209999</v>
      </c>
      <c r="J275" s="89"/>
      <c r="K275" s="125"/>
      <c r="L275" s="125"/>
      <c r="M275" s="90">
        <v>20</v>
      </c>
      <c r="N275" s="31" t="s">
        <v>628</v>
      </c>
      <c r="O275" s="31">
        <v>99452837.261899993</v>
      </c>
      <c r="P275" s="31">
        <v>179351.72579999999</v>
      </c>
      <c r="Q275" s="31">
        <v>-2536017.62</v>
      </c>
      <c r="R275" s="31">
        <v>33970438.106399998</v>
      </c>
      <c r="S275" s="31">
        <f t="shared" si="44"/>
        <v>131066609.47409998</v>
      </c>
    </row>
    <row r="276" spans="1:19" ht="24.75" customHeight="1" x14ac:dyDescent="0.2">
      <c r="A276" s="125"/>
      <c r="B276" s="125"/>
      <c r="C276" s="10">
        <v>15</v>
      </c>
      <c r="D276" s="31" t="s">
        <v>629</v>
      </c>
      <c r="E276" s="31">
        <v>109790455.5663</v>
      </c>
      <c r="F276" s="31">
        <v>197994.42860000001</v>
      </c>
      <c r="G276" s="31">
        <v>0</v>
      </c>
      <c r="H276" s="31">
        <v>33208075.348000001</v>
      </c>
      <c r="I276" s="31">
        <f t="shared" si="46"/>
        <v>143196525.34290001</v>
      </c>
      <c r="J276" s="89"/>
      <c r="K276" s="125"/>
      <c r="L276" s="125"/>
      <c r="M276" s="90">
        <v>21</v>
      </c>
      <c r="N276" s="31" t="s">
        <v>630</v>
      </c>
      <c r="O276" s="31">
        <v>122823668.28650001</v>
      </c>
      <c r="P276" s="31">
        <v>221498.32509999999</v>
      </c>
      <c r="Q276" s="31">
        <v>-2536017.62</v>
      </c>
      <c r="R276" s="31">
        <v>42622453.334299996</v>
      </c>
      <c r="S276" s="31">
        <f t="shared" si="44"/>
        <v>163131602.32590002</v>
      </c>
    </row>
    <row r="277" spans="1:19" ht="24.75" customHeight="1" x14ac:dyDescent="0.2">
      <c r="A277" s="107"/>
      <c r="B277" s="107"/>
      <c r="C277" s="10">
        <v>16</v>
      </c>
      <c r="D277" s="31" t="s">
        <v>631</v>
      </c>
      <c r="E277" s="31">
        <v>106724886.0976</v>
      </c>
      <c r="F277" s="31">
        <v>192466.0275</v>
      </c>
      <c r="G277" s="31">
        <v>0</v>
      </c>
      <c r="H277" s="31">
        <v>32316592.271400001</v>
      </c>
      <c r="I277" s="31">
        <f t="shared" si="46"/>
        <v>139233944.39649999</v>
      </c>
      <c r="J277" s="89"/>
      <c r="K277" s="125"/>
      <c r="L277" s="125"/>
      <c r="M277" s="90">
        <v>22</v>
      </c>
      <c r="N277" s="31" t="s">
        <v>632</v>
      </c>
      <c r="O277" s="31">
        <v>113767219.50390001</v>
      </c>
      <c r="P277" s="31">
        <v>205166.0638</v>
      </c>
      <c r="Q277" s="31">
        <v>-2536017.62</v>
      </c>
      <c r="R277" s="31">
        <v>38773823.806000002</v>
      </c>
      <c r="S277" s="31">
        <f t="shared" si="44"/>
        <v>150210191.75370002</v>
      </c>
    </row>
    <row r="278" spans="1:19" ht="24.75" customHeight="1" x14ac:dyDescent="0.2">
      <c r="A278" s="10"/>
      <c r="B278" s="113" t="s">
        <v>633</v>
      </c>
      <c r="C278" s="114"/>
      <c r="D278" s="115"/>
      <c r="E278" s="34">
        <f t="shared" ref="E278:I278" si="47">SUM(E262:E277)</f>
        <v>1768028017.7231998</v>
      </c>
      <c r="F278" s="34">
        <f t="shared" si="47"/>
        <v>3188434.6891999999</v>
      </c>
      <c r="G278" s="34">
        <f t="shared" si="47"/>
        <v>0</v>
      </c>
      <c r="H278" s="34">
        <f t="shared" si="47"/>
        <v>534251667.91490006</v>
      </c>
      <c r="I278" s="34">
        <f t="shared" si="47"/>
        <v>2305468120.3272996</v>
      </c>
      <c r="J278" s="89"/>
      <c r="K278" s="125"/>
      <c r="L278" s="125"/>
      <c r="M278" s="90">
        <v>23</v>
      </c>
      <c r="N278" s="31" t="s">
        <v>634</v>
      </c>
      <c r="O278" s="31">
        <v>117777652.01270001</v>
      </c>
      <c r="P278" s="31">
        <v>212398.41649999999</v>
      </c>
      <c r="Q278" s="31">
        <v>-2536017.62</v>
      </c>
      <c r="R278" s="31">
        <v>42457232.191100001</v>
      </c>
      <c r="S278" s="31">
        <f t="shared" si="44"/>
        <v>157911265.00029999</v>
      </c>
    </row>
    <row r="279" spans="1:19" ht="24.75" customHeight="1" x14ac:dyDescent="0.2">
      <c r="A279" s="109">
        <v>14</v>
      </c>
      <c r="B279" s="109" t="s">
        <v>60</v>
      </c>
      <c r="C279" s="10">
        <v>1</v>
      </c>
      <c r="D279" s="31" t="s">
        <v>635</v>
      </c>
      <c r="E279" s="31">
        <v>133691298.693</v>
      </c>
      <c r="F279" s="31">
        <v>241096.84359999999</v>
      </c>
      <c r="G279" s="31">
        <v>0</v>
      </c>
      <c r="H279" s="31">
        <v>36960342.387000002</v>
      </c>
      <c r="I279" s="31">
        <f t="shared" ref="I279:I295" si="48">E279+F279+G279+H279</f>
        <v>170892737.92360002</v>
      </c>
      <c r="J279" s="89"/>
      <c r="K279" s="125"/>
      <c r="L279" s="125"/>
      <c r="M279" s="90">
        <v>24</v>
      </c>
      <c r="N279" s="31" t="s">
        <v>636</v>
      </c>
      <c r="O279" s="31">
        <v>100826259.39740001</v>
      </c>
      <c r="P279" s="31">
        <v>181828.5343</v>
      </c>
      <c r="Q279" s="31">
        <v>-2536017.62</v>
      </c>
      <c r="R279" s="31">
        <v>35353158.398500003</v>
      </c>
      <c r="S279" s="31">
        <f t="shared" si="44"/>
        <v>133825228.71020001</v>
      </c>
    </row>
    <row r="280" spans="1:19" ht="24.75" customHeight="1" x14ac:dyDescent="0.2">
      <c r="A280" s="125"/>
      <c r="B280" s="125"/>
      <c r="C280" s="10">
        <v>2</v>
      </c>
      <c r="D280" s="31" t="s">
        <v>637</v>
      </c>
      <c r="E280" s="31">
        <v>112644527.1551</v>
      </c>
      <c r="F280" s="31">
        <v>203141.41759999999</v>
      </c>
      <c r="G280" s="31">
        <v>0</v>
      </c>
      <c r="H280" s="31">
        <v>32286622.995200001</v>
      </c>
      <c r="I280" s="31">
        <f t="shared" si="48"/>
        <v>145134291.5679</v>
      </c>
      <c r="J280" s="89"/>
      <c r="K280" s="125"/>
      <c r="L280" s="125"/>
      <c r="M280" s="90">
        <v>25</v>
      </c>
      <c r="N280" s="31" t="s">
        <v>638</v>
      </c>
      <c r="O280" s="31">
        <v>92265957.470200002</v>
      </c>
      <c r="P280" s="31">
        <v>166391.01670000001</v>
      </c>
      <c r="Q280" s="31">
        <v>-2536017.62</v>
      </c>
      <c r="R280" s="31">
        <v>32767741.378800001</v>
      </c>
      <c r="S280" s="31">
        <f t="shared" si="44"/>
        <v>122664072.2457</v>
      </c>
    </row>
    <row r="281" spans="1:19" ht="24.75" customHeight="1" x14ac:dyDescent="0.2">
      <c r="A281" s="125"/>
      <c r="B281" s="125"/>
      <c r="C281" s="10">
        <v>3</v>
      </c>
      <c r="D281" s="31" t="s">
        <v>639</v>
      </c>
      <c r="E281" s="31">
        <v>152476306.60929999</v>
      </c>
      <c r="F281" s="31">
        <v>274973.43959999998</v>
      </c>
      <c r="G281" s="31">
        <v>0</v>
      </c>
      <c r="H281" s="31">
        <v>42834509.118799999</v>
      </c>
      <c r="I281" s="31">
        <f t="shared" si="48"/>
        <v>195585789.16769999</v>
      </c>
      <c r="J281" s="89"/>
      <c r="K281" s="125"/>
      <c r="L281" s="125"/>
      <c r="M281" s="90">
        <v>26</v>
      </c>
      <c r="N281" s="31" t="s">
        <v>640</v>
      </c>
      <c r="O281" s="31">
        <v>122303781.9032</v>
      </c>
      <c r="P281" s="31">
        <v>220560.76990000001</v>
      </c>
      <c r="Q281" s="31">
        <v>-2536017.62</v>
      </c>
      <c r="R281" s="31">
        <v>42747838.549699999</v>
      </c>
      <c r="S281" s="31">
        <f t="shared" si="44"/>
        <v>162736163.60279998</v>
      </c>
    </row>
    <row r="282" spans="1:19" ht="24.75" customHeight="1" x14ac:dyDescent="0.2">
      <c r="A282" s="125"/>
      <c r="B282" s="125"/>
      <c r="C282" s="10">
        <v>4</v>
      </c>
      <c r="D282" s="31" t="s">
        <v>641</v>
      </c>
      <c r="E282" s="31">
        <v>143333329.3091</v>
      </c>
      <c r="F282" s="31">
        <v>258485.1341</v>
      </c>
      <c r="G282" s="31">
        <v>0</v>
      </c>
      <c r="H282" s="31">
        <v>40350241.977799997</v>
      </c>
      <c r="I282" s="31">
        <f t="shared" si="48"/>
        <v>183942056.421</v>
      </c>
      <c r="J282" s="89"/>
      <c r="K282" s="125"/>
      <c r="L282" s="125"/>
      <c r="M282" s="90">
        <v>27</v>
      </c>
      <c r="N282" s="31" t="s">
        <v>642</v>
      </c>
      <c r="O282" s="31">
        <v>133253388.7428</v>
      </c>
      <c r="P282" s="31">
        <v>240307.12340000001</v>
      </c>
      <c r="Q282" s="31">
        <v>-2536017.62</v>
      </c>
      <c r="R282" s="31">
        <v>47270848.976000004</v>
      </c>
      <c r="S282" s="31">
        <f t="shared" si="44"/>
        <v>178228527.22220001</v>
      </c>
    </row>
    <row r="283" spans="1:19" ht="24.75" customHeight="1" x14ac:dyDescent="0.2">
      <c r="A283" s="125"/>
      <c r="B283" s="125"/>
      <c r="C283" s="10">
        <v>5</v>
      </c>
      <c r="D283" s="31" t="s">
        <v>643</v>
      </c>
      <c r="E283" s="31">
        <v>138586822.7886</v>
      </c>
      <c r="F283" s="31">
        <v>249925.35680000001</v>
      </c>
      <c r="G283" s="31">
        <v>0</v>
      </c>
      <c r="H283" s="31">
        <v>37003080.750299998</v>
      </c>
      <c r="I283" s="31">
        <f t="shared" si="48"/>
        <v>175839828.89569998</v>
      </c>
      <c r="J283" s="89"/>
      <c r="K283" s="125"/>
      <c r="L283" s="125"/>
      <c r="M283" s="90">
        <v>28</v>
      </c>
      <c r="N283" s="31" t="s">
        <v>644</v>
      </c>
      <c r="O283" s="31">
        <v>102059427.1587</v>
      </c>
      <c r="P283" s="31">
        <v>184052.41020000001</v>
      </c>
      <c r="Q283" s="31">
        <v>-2536017.62</v>
      </c>
      <c r="R283" s="31">
        <v>35616264.180299997</v>
      </c>
      <c r="S283" s="31">
        <f t="shared" si="44"/>
        <v>135323726.12919998</v>
      </c>
    </row>
    <row r="284" spans="1:19" ht="24.75" customHeight="1" x14ac:dyDescent="0.2">
      <c r="A284" s="125"/>
      <c r="B284" s="125"/>
      <c r="C284" s="10">
        <v>6</v>
      </c>
      <c r="D284" s="31" t="s">
        <v>645</v>
      </c>
      <c r="E284" s="31">
        <v>133246834.1987</v>
      </c>
      <c r="F284" s="31">
        <v>240295.30309999999</v>
      </c>
      <c r="G284" s="31">
        <v>0</v>
      </c>
      <c r="H284" s="31">
        <v>34898452.178199999</v>
      </c>
      <c r="I284" s="31">
        <f t="shared" si="48"/>
        <v>168385581.68000001</v>
      </c>
      <c r="J284" s="89"/>
      <c r="K284" s="125"/>
      <c r="L284" s="125"/>
      <c r="M284" s="90">
        <v>29</v>
      </c>
      <c r="N284" s="31" t="s">
        <v>646</v>
      </c>
      <c r="O284" s="31">
        <v>122738288.8857</v>
      </c>
      <c r="P284" s="31">
        <v>221344.35320000001</v>
      </c>
      <c r="Q284" s="31">
        <v>-2536017.62</v>
      </c>
      <c r="R284" s="31">
        <v>38967633.939300001</v>
      </c>
      <c r="S284" s="31">
        <f t="shared" si="44"/>
        <v>159391249.5582</v>
      </c>
    </row>
    <row r="285" spans="1:19" ht="24.75" customHeight="1" x14ac:dyDescent="0.2">
      <c r="A285" s="125"/>
      <c r="B285" s="125"/>
      <c r="C285" s="10">
        <v>7</v>
      </c>
      <c r="D285" s="31" t="s">
        <v>647</v>
      </c>
      <c r="E285" s="31">
        <v>134537451.74919999</v>
      </c>
      <c r="F285" s="31">
        <v>242622.783</v>
      </c>
      <c r="G285" s="31">
        <v>0</v>
      </c>
      <c r="H285" s="31">
        <v>37766784.102200001</v>
      </c>
      <c r="I285" s="31">
        <f t="shared" si="48"/>
        <v>172546858.63439998</v>
      </c>
      <c r="J285" s="89"/>
      <c r="K285" s="125"/>
      <c r="L285" s="125"/>
      <c r="M285" s="90">
        <v>30</v>
      </c>
      <c r="N285" s="31" t="s">
        <v>648</v>
      </c>
      <c r="O285" s="31">
        <v>103632069.15700001</v>
      </c>
      <c r="P285" s="31">
        <v>186888.48869999999</v>
      </c>
      <c r="Q285" s="31">
        <v>-2536017.62</v>
      </c>
      <c r="R285" s="31">
        <v>37024308.222400002</v>
      </c>
      <c r="S285" s="31">
        <f t="shared" si="44"/>
        <v>138307248.24810001</v>
      </c>
    </row>
    <row r="286" spans="1:19" ht="24.75" customHeight="1" x14ac:dyDescent="0.2">
      <c r="A286" s="125"/>
      <c r="B286" s="125"/>
      <c r="C286" s="10">
        <v>8</v>
      </c>
      <c r="D286" s="31" t="s">
        <v>649</v>
      </c>
      <c r="E286" s="31">
        <v>145612208.5485</v>
      </c>
      <c r="F286" s="31">
        <v>262594.83010000002</v>
      </c>
      <c r="G286" s="31">
        <v>0</v>
      </c>
      <c r="H286" s="31">
        <v>41408107.171899997</v>
      </c>
      <c r="I286" s="31">
        <f t="shared" si="48"/>
        <v>187282910.55050001</v>
      </c>
      <c r="J286" s="89"/>
      <c r="K286" s="125"/>
      <c r="L286" s="125"/>
      <c r="M286" s="90">
        <v>31</v>
      </c>
      <c r="N286" s="31" t="s">
        <v>650</v>
      </c>
      <c r="O286" s="31">
        <v>104084469.43960001</v>
      </c>
      <c r="P286" s="31">
        <v>187704.34049999999</v>
      </c>
      <c r="Q286" s="31">
        <v>-2536017.62</v>
      </c>
      <c r="R286" s="31">
        <v>37923337.631499998</v>
      </c>
      <c r="S286" s="31">
        <f t="shared" si="44"/>
        <v>139659493.79159999</v>
      </c>
    </row>
    <row r="287" spans="1:19" ht="24.75" customHeight="1" x14ac:dyDescent="0.2">
      <c r="A287" s="125"/>
      <c r="B287" s="125"/>
      <c r="C287" s="10">
        <v>9</v>
      </c>
      <c r="D287" s="31" t="s">
        <v>651</v>
      </c>
      <c r="E287" s="31">
        <v>132496384.7876</v>
      </c>
      <c r="F287" s="31">
        <v>238941.9541</v>
      </c>
      <c r="G287" s="31">
        <v>0</v>
      </c>
      <c r="H287" s="31">
        <v>33273813.8838</v>
      </c>
      <c r="I287" s="31">
        <f t="shared" si="48"/>
        <v>166009140.62549999</v>
      </c>
      <c r="J287" s="89"/>
      <c r="K287" s="125"/>
      <c r="L287" s="125"/>
      <c r="M287" s="90">
        <v>32</v>
      </c>
      <c r="N287" s="31" t="s">
        <v>652</v>
      </c>
      <c r="O287" s="31">
        <v>103579042.28210001</v>
      </c>
      <c r="P287" s="31">
        <v>186792.86079999999</v>
      </c>
      <c r="Q287" s="31">
        <v>-2536017.62</v>
      </c>
      <c r="R287" s="31">
        <v>36035811.237800002</v>
      </c>
      <c r="S287" s="31">
        <f t="shared" si="44"/>
        <v>137265628.76069999</v>
      </c>
    </row>
    <row r="288" spans="1:19" ht="24.75" customHeight="1" x14ac:dyDescent="0.2">
      <c r="A288" s="125"/>
      <c r="B288" s="125"/>
      <c r="C288" s="10">
        <v>10</v>
      </c>
      <c r="D288" s="31" t="s">
        <v>653</v>
      </c>
      <c r="E288" s="31">
        <v>123906314.13160001</v>
      </c>
      <c r="F288" s="31">
        <v>223450.75200000001</v>
      </c>
      <c r="G288" s="31">
        <v>0</v>
      </c>
      <c r="H288" s="31">
        <v>33352687.569600001</v>
      </c>
      <c r="I288" s="31">
        <f t="shared" si="48"/>
        <v>157482452.45320001</v>
      </c>
      <c r="J288" s="89"/>
      <c r="K288" s="107"/>
      <c r="L288" s="107"/>
      <c r="M288" s="90">
        <v>33</v>
      </c>
      <c r="N288" s="31" t="s">
        <v>654</v>
      </c>
      <c r="O288" s="31">
        <v>119394491.5193</v>
      </c>
      <c r="P288" s="31">
        <v>215314.20009999999</v>
      </c>
      <c r="Q288" s="31">
        <v>-2536017.62</v>
      </c>
      <c r="R288" s="31">
        <v>38346657.8552</v>
      </c>
      <c r="S288" s="31">
        <f t="shared" si="44"/>
        <v>155420445.95460001</v>
      </c>
    </row>
    <row r="289" spans="1:19" ht="24.75" customHeight="1" x14ac:dyDescent="0.2">
      <c r="A289" s="125"/>
      <c r="B289" s="125"/>
      <c r="C289" s="10">
        <v>11</v>
      </c>
      <c r="D289" s="31" t="s">
        <v>655</v>
      </c>
      <c r="E289" s="31">
        <v>129721581.94220001</v>
      </c>
      <c r="F289" s="31">
        <v>233937.91709999999</v>
      </c>
      <c r="G289" s="31">
        <v>0</v>
      </c>
      <c r="H289" s="31">
        <v>33378736.928599998</v>
      </c>
      <c r="I289" s="31">
        <f t="shared" si="48"/>
        <v>163334256.7879</v>
      </c>
      <c r="J289" s="89"/>
      <c r="K289" s="10"/>
      <c r="L289" s="113" t="s">
        <v>656</v>
      </c>
      <c r="M289" s="114"/>
      <c r="N289" s="115"/>
      <c r="O289" s="34">
        <f t="shared" ref="O289:S289" si="49">SUM(O256:O288)</f>
        <v>3852756880.7339005</v>
      </c>
      <c r="P289" s="34">
        <f t="shared" si="49"/>
        <v>6948002.8394999988</v>
      </c>
      <c r="Q289" s="34">
        <f t="shared" si="49"/>
        <v>-83688581.460000008</v>
      </c>
      <c r="R289" s="34">
        <f t="shared" si="49"/>
        <v>1330982436.0623004</v>
      </c>
      <c r="S289" s="34">
        <f t="shared" si="49"/>
        <v>5106998738.1757002</v>
      </c>
    </row>
    <row r="290" spans="1:19" ht="24.75" customHeight="1" x14ac:dyDescent="0.2">
      <c r="A290" s="125"/>
      <c r="B290" s="125"/>
      <c r="C290" s="10">
        <v>12</v>
      </c>
      <c r="D290" s="31" t="s">
        <v>657</v>
      </c>
      <c r="E290" s="31">
        <v>125950562.1706</v>
      </c>
      <c r="F290" s="31">
        <v>227137.31770000001</v>
      </c>
      <c r="G290" s="31">
        <v>0</v>
      </c>
      <c r="H290" s="31">
        <v>33227882.8413</v>
      </c>
      <c r="I290" s="31">
        <f t="shared" si="48"/>
        <v>159405582.32960001</v>
      </c>
      <c r="J290" s="89"/>
      <c r="K290" s="109">
        <v>31</v>
      </c>
      <c r="L290" s="109" t="s">
        <v>84</v>
      </c>
      <c r="M290" s="90">
        <v>1</v>
      </c>
      <c r="N290" s="31" t="s">
        <v>658</v>
      </c>
      <c r="O290" s="31">
        <v>140836158.7624</v>
      </c>
      <c r="P290" s="31">
        <v>253981.77489999999</v>
      </c>
      <c r="Q290" s="31">
        <v>0</v>
      </c>
      <c r="R290" s="31">
        <v>35079997.127999999</v>
      </c>
      <c r="S290" s="31">
        <f t="shared" ref="S290:S306" si="50">O290+P290+Q290+R290</f>
        <v>176170137.66529998</v>
      </c>
    </row>
    <row r="291" spans="1:19" ht="24.75" customHeight="1" x14ac:dyDescent="0.2">
      <c r="A291" s="125"/>
      <c r="B291" s="125"/>
      <c r="C291" s="10">
        <v>13</v>
      </c>
      <c r="D291" s="31" t="s">
        <v>659</v>
      </c>
      <c r="E291" s="31">
        <v>163122454.58770001</v>
      </c>
      <c r="F291" s="31">
        <v>294172.53999999998</v>
      </c>
      <c r="G291" s="31">
        <v>0</v>
      </c>
      <c r="H291" s="31">
        <v>45050808.898400001</v>
      </c>
      <c r="I291" s="31">
        <f t="shared" si="48"/>
        <v>208467436.02610001</v>
      </c>
      <c r="J291" s="89"/>
      <c r="K291" s="125"/>
      <c r="L291" s="125"/>
      <c r="M291" s="90">
        <v>2</v>
      </c>
      <c r="N291" s="31" t="s">
        <v>261</v>
      </c>
      <c r="O291" s="31">
        <v>142069008.96740001</v>
      </c>
      <c r="P291" s="31">
        <v>256205.07810000001</v>
      </c>
      <c r="Q291" s="31">
        <v>0</v>
      </c>
      <c r="R291" s="31">
        <v>35921122.947899997</v>
      </c>
      <c r="S291" s="31">
        <f t="shared" si="50"/>
        <v>178246336.99340001</v>
      </c>
    </row>
    <row r="292" spans="1:19" ht="24.75" customHeight="1" x14ac:dyDescent="0.2">
      <c r="A292" s="125"/>
      <c r="B292" s="125"/>
      <c r="C292" s="10">
        <v>14</v>
      </c>
      <c r="D292" s="31" t="s">
        <v>660</v>
      </c>
      <c r="E292" s="31">
        <v>111924948.64579999</v>
      </c>
      <c r="F292" s="31">
        <v>201843.74069999999</v>
      </c>
      <c r="G292" s="31">
        <v>0</v>
      </c>
      <c r="H292" s="31">
        <v>31768828.494600002</v>
      </c>
      <c r="I292" s="31">
        <f t="shared" si="48"/>
        <v>143895620.8811</v>
      </c>
      <c r="J292" s="89"/>
      <c r="K292" s="125"/>
      <c r="L292" s="125"/>
      <c r="M292" s="90">
        <v>3</v>
      </c>
      <c r="N292" s="31" t="s">
        <v>661</v>
      </c>
      <c r="O292" s="31">
        <v>141449927.84560001</v>
      </c>
      <c r="P292" s="31">
        <v>255088.6367</v>
      </c>
      <c r="Q292" s="31">
        <v>0</v>
      </c>
      <c r="R292" s="31">
        <v>35311248.679700002</v>
      </c>
      <c r="S292" s="31">
        <f t="shared" si="50"/>
        <v>177016265.162</v>
      </c>
    </row>
    <row r="293" spans="1:19" ht="24.75" customHeight="1" x14ac:dyDescent="0.2">
      <c r="A293" s="125"/>
      <c r="B293" s="125"/>
      <c r="C293" s="10">
        <v>15</v>
      </c>
      <c r="D293" s="31" t="s">
        <v>662</v>
      </c>
      <c r="E293" s="31">
        <v>123882817.8601</v>
      </c>
      <c r="F293" s="31">
        <v>223408.3792</v>
      </c>
      <c r="G293" s="31">
        <v>0</v>
      </c>
      <c r="H293" s="31">
        <v>35533214.831200004</v>
      </c>
      <c r="I293" s="31">
        <f t="shared" si="48"/>
        <v>159639441.07050002</v>
      </c>
      <c r="J293" s="89"/>
      <c r="K293" s="125"/>
      <c r="L293" s="125"/>
      <c r="M293" s="90">
        <v>4</v>
      </c>
      <c r="N293" s="31" t="s">
        <v>663</v>
      </c>
      <c r="O293" s="31">
        <v>107387726.712</v>
      </c>
      <c r="P293" s="31">
        <v>193661.3841</v>
      </c>
      <c r="Q293" s="31">
        <v>0</v>
      </c>
      <c r="R293" s="31">
        <v>28573825.056899998</v>
      </c>
      <c r="S293" s="31">
        <f t="shared" si="50"/>
        <v>136155213.153</v>
      </c>
    </row>
    <row r="294" spans="1:19" ht="24.75" customHeight="1" x14ac:dyDescent="0.2">
      <c r="A294" s="125"/>
      <c r="B294" s="125"/>
      <c r="C294" s="10">
        <v>16</v>
      </c>
      <c r="D294" s="31" t="s">
        <v>664</v>
      </c>
      <c r="E294" s="31">
        <v>140667287.86570001</v>
      </c>
      <c r="F294" s="31">
        <v>253677.23569999999</v>
      </c>
      <c r="G294" s="31">
        <v>0</v>
      </c>
      <c r="H294" s="31">
        <v>39562956.337200001</v>
      </c>
      <c r="I294" s="31">
        <f t="shared" si="48"/>
        <v>180483921.4386</v>
      </c>
      <c r="J294" s="89"/>
      <c r="K294" s="125"/>
      <c r="L294" s="125"/>
      <c r="M294" s="90">
        <v>5</v>
      </c>
      <c r="N294" s="31" t="s">
        <v>665</v>
      </c>
      <c r="O294" s="31">
        <v>186839988.52770001</v>
      </c>
      <c r="P294" s="31">
        <v>336944.37800000003</v>
      </c>
      <c r="Q294" s="31">
        <v>0</v>
      </c>
      <c r="R294" s="31">
        <v>53512857.326700002</v>
      </c>
      <c r="S294" s="31">
        <f t="shared" si="50"/>
        <v>240689790.2324</v>
      </c>
    </row>
    <row r="295" spans="1:19" ht="24.75" customHeight="1" x14ac:dyDescent="0.2">
      <c r="A295" s="107"/>
      <c r="B295" s="107"/>
      <c r="C295" s="10">
        <v>17</v>
      </c>
      <c r="D295" s="31" t="s">
        <v>666</v>
      </c>
      <c r="E295" s="31">
        <v>116491955.4761</v>
      </c>
      <c r="F295" s="31">
        <v>210079.81099999999</v>
      </c>
      <c r="G295" s="31">
        <v>0</v>
      </c>
      <c r="H295" s="31">
        <v>31615942.702399999</v>
      </c>
      <c r="I295" s="31">
        <f t="shared" si="48"/>
        <v>148317977.98949999</v>
      </c>
      <c r="J295" s="89"/>
      <c r="K295" s="125"/>
      <c r="L295" s="125"/>
      <c r="M295" s="90">
        <v>6</v>
      </c>
      <c r="N295" s="31" t="s">
        <v>667</v>
      </c>
      <c r="O295" s="31">
        <v>161569053.39669999</v>
      </c>
      <c r="P295" s="31">
        <v>291371.16009999998</v>
      </c>
      <c r="Q295" s="31">
        <v>0</v>
      </c>
      <c r="R295" s="31">
        <v>44618053.365800001</v>
      </c>
      <c r="S295" s="31">
        <f t="shared" si="50"/>
        <v>206478477.9226</v>
      </c>
    </row>
    <row r="296" spans="1:19" ht="24.75" customHeight="1" x14ac:dyDescent="0.2">
      <c r="A296" s="10"/>
      <c r="B296" s="113" t="s">
        <v>668</v>
      </c>
      <c r="C296" s="114"/>
      <c r="D296" s="115"/>
      <c r="E296" s="34">
        <f t="shared" ref="E296:I296" si="51">SUM(E279:E295)</f>
        <v>2262293086.5188999</v>
      </c>
      <c r="F296" s="34">
        <f t="shared" si="51"/>
        <v>4079784.7554000001</v>
      </c>
      <c r="G296" s="34">
        <f t="shared" si="51"/>
        <v>0</v>
      </c>
      <c r="H296" s="34">
        <f t="shared" si="51"/>
        <v>620273013.16850007</v>
      </c>
      <c r="I296" s="34">
        <f t="shared" si="51"/>
        <v>2886645884.4428</v>
      </c>
      <c r="J296" s="89"/>
      <c r="K296" s="125"/>
      <c r="L296" s="125"/>
      <c r="M296" s="90">
        <v>7</v>
      </c>
      <c r="N296" s="31" t="s">
        <v>669</v>
      </c>
      <c r="O296" s="31">
        <v>141832343.352</v>
      </c>
      <c r="P296" s="31">
        <v>255778.27900000001</v>
      </c>
      <c r="Q296" s="31">
        <v>0</v>
      </c>
      <c r="R296" s="31">
        <v>34400174.163199998</v>
      </c>
      <c r="S296" s="31">
        <f t="shared" si="50"/>
        <v>176488295.7942</v>
      </c>
    </row>
    <row r="297" spans="1:19" ht="24.75" customHeight="1" x14ac:dyDescent="0.2">
      <c r="A297" s="109">
        <v>15</v>
      </c>
      <c r="B297" s="109" t="s">
        <v>61</v>
      </c>
      <c r="C297" s="10">
        <v>1</v>
      </c>
      <c r="D297" s="31" t="s">
        <v>670</v>
      </c>
      <c r="E297" s="31">
        <v>185864966.39250001</v>
      </c>
      <c r="F297" s="31">
        <v>335186.038</v>
      </c>
      <c r="G297" s="31">
        <v>-4907596.13</v>
      </c>
      <c r="H297" s="31">
        <v>46926918.699299999</v>
      </c>
      <c r="I297" s="31">
        <f t="shared" ref="I297:I307" si="52">E297+F297+G297+H297</f>
        <v>228219474.9998</v>
      </c>
      <c r="J297" s="89"/>
      <c r="K297" s="125"/>
      <c r="L297" s="125"/>
      <c r="M297" s="90">
        <v>8</v>
      </c>
      <c r="N297" s="31" t="s">
        <v>671</v>
      </c>
      <c r="O297" s="31">
        <v>125260838.56559999</v>
      </c>
      <c r="P297" s="31">
        <v>225893.48069999999</v>
      </c>
      <c r="Q297" s="31">
        <v>0</v>
      </c>
      <c r="R297" s="31">
        <v>31173101.2062</v>
      </c>
      <c r="S297" s="31">
        <f t="shared" si="50"/>
        <v>156659833.2525</v>
      </c>
    </row>
    <row r="298" spans="1:19" ht="24.75" customHeight="1" x14ac:dyDescent="0.2">
      <c r="A298" s="125"/>
      <c r="B298" s="125"/>
      <c r="C298" s="10">
        <v>2</v>
      </c>
      <c r="D298" s="31" t="s">
        <v>672</v>
      </c>
      <c r="E298" s="31">
        <v>134981178.21079999</v>
      </c>
      <c r="F298" s="31">
        <v>243422.9926</v>
      </c>
      <c r="G298" s="31">
        <v>-4907596.13</v>
      </c>
      <c r="H298" s="31">
        <v>37834749.121600002</v>
      </c>
      <c r="I298" s="31">
        <f t="shared" si="52"/>
        <v>168151754.19499999</v>
      </c>
      <c r="J298" s="89"/>
      <c r="K298" s="125"/>
      <c r="L298" s="125"/>
      <c r="M298" s="90">
        <v>9</v>
      </c>
      <c r="N298" s="31" t="s">
        <v>673</v>
      </c>
      <c r="O298" s="31">
        <v>128477001.2049</v>
      </c>
      <c r="P298" s="31">
        <v>231693.45920000001</v>
      </c>
      <c r="Q298" s="31">
        <v>0</v>
      </c>
      <c r="R298" s="31">
        <v>32567648.923099998</v>
      </c>
      <c r="S298" s="31">
        <f t="shared" si="50"/>
        <v>161276343.58719999</v>
      </c>
    </row>
    <row r="299" spans="1:19" ht="24.75" customHeight="1" x14ac:dyDescent="0.2">
      <c r="A299" s="125"/>
      <c r="B299" s="125"/>
      <c r="C299" s="10">
        <v>3</v>
      </c>
      <c r="D299" s="31" t="s">
        <v>674</v>
      </c>
      <c r="E299" s="31">
        <v>135855590.2245</v>
      </c>
      <c r="F299" s="31">
        <v>244999.89379999999</v>
      </c>
      <c r="G299" s="31">
        <v>-4907596.13</v>
      </c>
      <c r="H299" s="31">
        <v>37079753.076300003</v>
      </c>
      <c r="I299" s="31">
        <f t="shared" si="52"/>
        <v>168272747.06459999</v>
      </c>
      <c r="J299" s="89"/>
      <c r="K299" s="125"/>
      <c r="L299" s="125"/>
      <c r="M299" s="90">
        <v>10</v>
      </c>
      <c r="N299" s="31" t="s">
        <v>675</v>
      </c>
      <c r="O299" s="31">
        <v>121879054.9249</v>
      </c>
      <c r="P299" s="31">
        <v>219794.82380000001</v>
      </c>
      <c r="Q299" s="31">
        <v>0</v>
      </c>
      <c r="R299" s="31">
        <v>30076053.132399999</v>
      </c>
      <c r="S299" s="31">
        <f t="shared" si="50"/>
        <v>152174902.8811</v>
      </c>
    </row>
    <row r="300" spans="1:19" ht="24.75" customHeight="1" x14ac:dyDescent="0.2">
      <c r="A300" s="125"/>
      <c r="B300" s="125"/>
      <c r="C300" s="10">
        <v>4</v>
      </c>
      <c r="D300" s="31" t="s">
        <v>676</v>
      </c>
      <c r="E300" s="31">
        <v>148032997.6882</v>
      </c>
      <c r="F300" s="31">
        <v>266960.44420000003</v>
      </c>
      <c r="G300" s="31">
        <v>-4907596.13</v>
      </c>
      <c r="H300" s="31">
        <v>37445895.319899999</v>
      </c>
      <c r="I300" s="31">
        <f t="shared" si="52"/>
        <v>180838257.32230002</v>
      </c>
      <c r="J300" s="89"/>
      <c r="K300" s="125"/>
      <c r="L300" s="125"/>
      <c r="M300" s="90">
        <v>11</v>
      </c>
      <c r="N300" s="31" t="s">
        <v>677</v>
      </c>
      <c r="O300" s="31">
        <v>168391721.16100001</v>
      </c>
      <c r="P300" s="31">
        <v>303675.05479999998</v>
      </c>
      <c r="Q300" s="31">
        <v>0</v>
      </c>
      <c r="R300" s="31">
        <v>43762923.294299997</v>
      </c>
      <c r="S300" s="31">
        <f t="shared" si="50"/>
        <v>212458319.51010001</v>
      </c>
    </row>
    <row r="301" spans="1:19" ht="24.75" customHeight="1" x14ac:dyDescent="0.2">
      <c r="A301" s="125"/>
      <c r="B301" s="125"/>
      <c r="C301" s="10">
        <v>5</v>
      </c>
      <c r="D301" s="31" t="s">
        <v>678</v>
      </c>
      <c r="E301" s="31">
        <v>143982349.73730001</v>
      </c>
      <c r="F301" s="31">
        <v>259655.56760000001</v>
      </c>
      <c r="G301" s="31">
        <v>-4907596.13</v>
      </c>
      <c r="H301" s="31">
        <v>39542687.316100001</v>
      </c>
      <c r="I301" s="31">
        <f t="shared" si="52"/>
        <v>178877096.49100003</v>
      </c>
      <c r="J301" s="89"/>
      <c r="K301" s="125"/>
      <c r="L301" s="125"/>
      <c r="M301" s="90">
        <v>12</v>
      </c>
      <c r="N301" s="31" t="s">
        <v>679</v>
      </c>
      <c r="O301" s="31">
        <v>113370119.5283</v>
      </c>
      <c r="P301" s="31">
        <v>204449.93979999999</v>
      </c>
      <c r="Q301" s="31">
        <v>0</v>
      </c>
      <c r="R301" s="31">
        <v>29430696.589699998</v>
      </c>
      <c r="S301" s="31">
        <f t="shared" si="50"/>
        <v>143005266.05779999</v>
      </c>
    </row>
    <row r="302" spans="1:19" ht="24.75" customHeight="1" x14ac:dyDescent="0.2">
      <c r="A302" s="125"/>
      <c r="B302" s="125"/>
      <c r="C302" s="10">
        <v>6</v>
      </c>
      <c r="D302" s="31" t="s">
        <v>61</v>
      </c>
      <c r="E302" s="31">
        <v>156778488.92539999</v>
      </c>
      <c r="F302" s="31">
        <v>282731.92940000002</v>
      </c>
      <c r="G302" s="31">
        <v>-4907596.13</v>
      </c>
      <c r="H302" s="31">
        <v>41858322.952100001</v>
      </c>
      <c r="I302" s="31">
        <f t="shared" si="52"/>
        <v>194011947.6769</v>
      </c>
      <c r="J302" s="89"/>
      <c r="K302" s="125"/>
      <c r="L302" s="125"/>
      <c r="M302" s="90">
        <v>13</v>
      </c>
      <c r="N302" s="31" t="s">
        <v>680</v>
      </c>
      <c r="O302" s="31">
        <v>151351303.32870001</v>
      </c>
      <c r="P302" s="31">
        <v>272944.62579999998</v>
      </c>
      <c r="Q302" s="31">
        <v>0</v>
      </c>
      <c r="R302" s="31">
        <v>36271301.795999996</v>
      </c>
      <c r="S302" s="31">
        <f t="shared" si="50"/>
        <v>187895549.75050002</v>
      </c>
    </row>
    <row r="303" spans="1:19" ht="24.75" customHeight="1" x14ac:dyDescent="0.2">
      <c r="A303" s="125"/>
      <c r="B303" s="125"/>
      <c r="C303" s="10">
        <v>7</v>
      </c>
      <c r="D303" s="31" t="s">
        <v>681</v>
      </c>
      <c r="E303" s="31">
        <v>122928822.78479999</v>
      </c>
      <c r="F303" s="31">
        <v>221687.95910000001</v>
      </c>
      <c r="G303" s="31">
        <v>-4907596.13</v>
      </c>
      <c r="H303" s="31">
        <v>33281988.730999999</v>
      </c>
      <c r="I303" s="31">
        <f t="shared" si="52"/>
        <v>151524903.34489998</v>
      </c>
      <c r="J303" s="89"/>
      <c r="K303" s="125"/>
      <c r="L303" s="125"/>
      <c r="M303" s="90">
        <v>14</v>
      </c>
      <c r="N303" s="31" t="s">
        <v>682</v>
      </c>
      <c r="O303" s="31">
        <v>151132399.29269999</v>
      </c>
      <c r="P303" s="31">
        <v>272549.85769999999</v>
      </c>
      <c r="Q303" s="31">
        <v>0</v>
      </c>
      <c r="R303" s="31">
        <v>36651811.0955</v>
      </c>
      <c r="S303" s="31">
        <f t="shared" si="50"/>
        <v>188056760.24589998</v>
      </c>
    </row>
    <row r="304" spans="1:19" ht="24.75" customHeight="1" x14ac:dyDescent="0.2">
      <c r="A304" s="125"/>
      <c r="B304" s="125"/>
      <c r="C304" s="10">
        <v>8</v>
      </c>
      <c r="D304" s="31" t="s">
        <v>683</v>
      </c>
      <c r="E304" s="31">
        <v>131863806.1071</v>
      </c>
      <c r="F304" s="31">
        <v>237801.17139999999</v>
      </c>
      <c r="G304" s="31">
        <v>-4907596.13</v>
      </c>
      <c r="H304" s="31">
        <v>36583001.233400002</v>
      </c>
      <c r="I304" s="31">
        <f t="shared" si="52"/>
        <v>163777012.38190001</v>
      </c>
      <c r="J304" s="89"/>
      <c r="K304" s="125"/>
      <c r="L304" s="125"/>
      <c r="M304" s="90">
        <v>15</v>
      </c>
      <c r="N304" s="31" t="s">
        <v>684</v>
      </c>
      <c r="O304" s="31">
        <v>119436348.6432</v>
      </c>
      <c r="P304" s="31">
        <v>215389.68460000001</v>
      </c>
      <c r="Q304" s="31">
        <v>0</v>
      </c>
      <c r="R304" s="31">
        <v>31908360.689800002</v>
      </c>
      <c r="S304" s="31">
        <f t="shared" si="50"/>
        <v>151560099.0176</v>
      </c>
    </row>
    <row r="305" spans="1:19" ht="24.75" customHeight="1" x14ac:dyDescent="0.2">
      <c r="A305" s="125"/>
      <c r="B305" s="125"/>
      <c r="C305" s="10">
        <v>9</v>
      </c>
      <c r="D305" s="31" t="s">
        <v>685</v>
      </c>
      <c r="E305" s="31">
        <v>120217928.2625</v>
      </c>
      <c r="F305" s="31">
        <v>216799.1734</v>
      </c>
      <c r="G305" s="31">
        <v>-4907596.13</v>
      </c>
      <c r="H305" s="31">
        <v>32438831.206099998</v>
      </c>
      <c r="I305" s="31">
        <f t="shared" si="52"/>
        <v>147965962.51199999</v>
      </c>
      <c r="J305" s="89"/>
      <c r="K305" s="125"/>
      <c r="L305" s="125"/>
      <c r="M305" s="90">
        <v>16</v>
      </c>
      <c r="N305" s="31" t="s">
        <v>686</v>
      </c>
      <c r="O305" s="31">
        <v>152183601.09940001</v>
      </c>
      <c r="P305" s="31">
        <v>274445.57890000002</v>
      </c>
      <c r="Q305" s="31">
        <v>0</v>
      </c>
      <c r="R305" s="31">
        <v>37456366.227700002</v>
      </c>
      <c r="S305" s="31">
        <f t="shared" si="50"/>
        <v>189914412.90600002</v>
      </c>
    </row>
    <row r="306" spans="1:19" ht="24.75" customHeight="1" x14ac:dyDescent="0.2">
      <c r="A306" s="125"/>
      <c r="B306" s="125"/>
      <c r="C306" s="10">
        <v>10</v>
      </c>
      <c r="D306" s="31" t="s">
        <v>687</v>
      </c>
      <c r="E306" s="31">
        <v>114011486.12180001</v>
      </c>
      <c r="F306" s="31">
        <v>205606.5705</v>
      </c>
      <c r="G306" s="31">
        <v>-4907596.13</v>
      </c>
      <c r="H306" s="31">
        <v>33406430.654800002</v>
      </c>
      <c r="I306" s="31">
        <f t="shared" si="52"/>
        <v>142715927.21710002</v>
      </c>
      <c r="J306" s="89"/>
      <c r="K306" s="107"/>
      <c r="L306" s="107"/>
      <c r="M306" s="90">
        <v>17</v>
      </c>
      <c r="N306" s="31" t="s">
        <v>688</v>
      </c>
      <c r="O306" s="31">
        <v>161695753.6234</v>
      </c>
      <c r="P306" s="31">
        <v>291599.64929999999</v>
      </c>
      <c r="Q306" s="31">
        <v>0</v>
      </c>
      <c r="R306" s="31">
        <v>34096579.405599996</v>
      </c>
      <c r="S306" s="31">
        <f t="shared" si="50"/>
        <v>196083932.67830002</v>
      </c>
    </row>
    <row r="307" spans="1:19" ht="24.75" customHeight="1" x14ac:dyDescent="0.2">
      <c r="A307" s="107"/>
      <c r="B307" s="107"/>
      <c r="C307" s="10">
        <v>11</v>
      </c>
      <c r="D307" s="31" t="s">
        <v>689</v>
      </c>
      <c r="E307" s="31">
        <v>155607188.47350001</v>
      </c>
      <c r="F307" s="31">
        <v>280619.62400000001</v>
      </c>
      <c r="G307" s="31">
        <v>-4907596.13</v>
      </c>
      <c r="H307" s="31">
        <v>40933026.501400001</v>
      </c>
      <c r="I307" s="31">
        <f t="shared" si="52"/>
        <v>191913238.46890002</v>
      </c>
      <c r="J307" s="89"/>
      <c r="K307" s="10"/>
      <c r="L307" s="113" t="s">
        <v>690</v>
      </c>
      <c r="M307" s="114"/>
      <c r="N307" s="115"/>
      <c r="O307" s="34">
        <f t="shared" ref="O307:S307" si="53">SUM(O290:O306)</f>
        <v>2415162348.9359002</v>
      </c>
      <c r="P307" s="34">
        <f t="shared" si="53"/>
        <v>4355466.8454999998</v>
      </c>
      <c r="Q307" s="34">
        <f t="shared" si="53"/>
        <v>0</v>
      </c>
      <c r="R307" s="34">
        <f t="shared" si="53"/>
        <v>610812121.02849984</v>
      </c>
      <c r="S307" s="34">
        <f t="shared" si="53"/>
        <v>3030329936.8099003</v>
      </c>
    </row>
    <row r="308" spans="1:19" ht="24.75" customHeight="1" x14ac:dyDescent="0.2">
      <c r="A308" s="10"/>
      <c r="B308" s="113" t="s">
        <v>691</v>
      </c>
      <c r="C308" s="114"/>
      <c r="D308" s="115"/>
      <c r="E308" s="34">
        <f t="shared" ref="E308:I308" si="54">SUM(E297:E307)</f>
        <v>1550124802.9284</v>
      </c>
      <c r="F308" s="34">
        <f t="shared" si="54"/>
        <v>2795471.3640000001</v>
      </c>
      <c r="G308" s="34">
        <f t="shared" si="54"/>
        <v>-53983557.430000007</v>
      </c>
      <c r="H308" s="34">
        <f t="shared" si="54"/>
        <v>417331604.81199998</v>
      </c>
      <c r="I308" s="34">
        <f t="shared" si="54"/>
        <v>1916268321.6744001</v>
      </c>
      <c r="J308" s="89"/>
      <c r="K308" s="109">
        <v>32</v>
      </c>
      <c r="L308" s="109" t="s">
        <v>85</v>
      </c>
      <c r="M308" s="90">
        <v>1</v>
      </c>
      <c r="N308" s="31" t="s">
        <v>692</v>
      </c>
      <c r="O308" s="31">
        <v>107585332.5006</v>
      </c>
      <c r="P308" s="31">
        <v>194017.74340000001</v>
      </c>
      <c r="Q308" s="31">
        <v>0</v>
      </c>
      <c r="R308" s="31">
        <v>39232196.7117</v>
      </c>
      <c r="S308" s="31">
        <f t="shared" ref="S308:S330" si="55">O308+P308+Q308+R308</f>
        <v>147011546.95569998</v>
      </c>
    </row>
    <row r="309" spans="1:19" ht="24.75" customHeight="1" x14ac:dyDescent="0.2">
      <c r="A309" s="109">
        <v>16</v>
      </c>
      <c r="B309" s="109" t="s">
        <v>62</v>
      </c>
      <c r="C309" s="10">
        <v>1</v>
      </c>
      <c r="D309" s="31" t="s">
        <v>693</v>
      </c>
      <c r="E309" s="31">
        <v>121637544.0565</v>
      </c>
      <c r="F309" s="31">
        <v>219359.2868</v>
      </c>
      <c r="G309" s="31">
        <v>0</v>
      </c>
      <c r="H309" s="31">
        <v>36412761.639700003</v>
      </c>
      <c r="I309" s="31">
        <f t="shared" ref="I309:I335" si="56">E309+F309+G309+H309</f>
        <v>158269664.98300001</v>
      </c>
      <c r="J309" s="89"/>
      <c r="K309" s="125"/>
      <c r="L309" s="125"/>
      <c r="M309" s="90">
        <v>2</v>
      </c>
      <c r="N309" s="31" t="s">
        <v>694</v>
      </c>
      <c r="O309" s="31">
        <v>134419517.6103</v>
      </c>
      <c r="P309" s="31">
        <v>242410.1024</v>
      </c>
      <c r="Q309" s="31">
        <v>0</v>
      </c>
      <c r="R309" s="31">
        <v>45231385.854500003</v>
      </c>
      <c r="S309" s="31">
        <f t="shared" si="55"/>
        <v>179893313.56720001</v>
      </c>
    </row>
    <row r="310" spans="1:19" ht="24.75" customHeight="1" x14ac:dyDescent="0.2">
      <c r="A310" s="125"/>
      <c r="B310" s="125"/>
      <c r="C310" s="10">
        <v>2</v>
      </c>
      <c r="D310" s="31" t="s">
        <v>695</v>
      </c>
      <c r="E310" s="31">
        <v>114467060.2668</v>
      </c>
      <c r="F310" s="31">
        <v>206428.14600000001</v>
      </c>
      <c r="G310" s="31">
        <v>0</v>
      </c>
      <c r="H310" s="31">
        <v>34616879.6483</v>
      </c>
      <c r="I310" s="31">
        <f t="shared" si="56"/>
        <v>149290368.06110001</v>
      </c>
      <c r="J310" s="89"/>
      <c r="K310" s="125"/>
      <c r="L310" s="125"/>
      <c r="M310" s="90">
        <v>3</v>
      </c>
      <c r="N310" s="31" t="s">
        <v>696</v>
      </c>
      <c r="O310" s="31">
        <v>123828571.233</v>
      </c>
      <c r="P310" s="31">
        <v>223310.55170000001</v>
      </c>
      <c r="Q310" s="31">
        <v>0</v>
      </c>
      <c r="R310" s="31">
        <v>38452820.207800001</v>
      </c>
      <c r="S310" s="31">
        <f t="shared" si="55"/>
        <v>162504701.99250001</v>
      </c>
    </row>
    <row r="311" spans="1:19" ht="24.75" customHeight="1" x14ac:dyDescent="0.2">
      <c r="A311" s="125"/>
      <c r="B311" s="125"/>
      <c r="C311" s="10">
        <v>3</v>
      </c>
      <c r="D311" s="31" t="s">
        <v>697</v>
      </c>
      <c r="E311" s="31">
        <v>105159695.2666</v>
      </c>
      <c r="F311" s="31">
        <v>189643.38630000001</v>
      </c>
      <c r="G311" s="31">
        <v>0</v>
      </c>
      <c r="H311" s="31">
        <v>31716548.372400001</v>
      </c>
      <c r="I311" s="31">
        <f t="shared" si="56"/>
        <v>137065887.0253</v>
      </c>
      <c r="J311" s="89"/>
      <c r="K311" s="125"/>
      <c r="L311" s="125"/>
      <c r="M311" s="90">
        <v>4</v>
      </c>
      <c r="N311" s="31" t="s">
        <v>698</v>
      </c>
      <c r="O311" s="31">
        <v>132184518.74609999</v>
      </c>
      <c r="P311" s="31">
        <v>238379.53959999999</v>
      </c>
      <c r="Q311" s="31">
        <v>0</v>
      </c>
      <c r="R311" s="31">
        <v>42443886.760300003</v>
      </c>
      <c r="S311" s="31">
        <f t="shared" si="55"/>
        <v>174866785.046</v>
      </c>
    </row>
    <row r="312" spans="1:19" ht="24.75" customHeight="1" x14ac:dyDescent="0.2">
      <c r="A312" s="125"/>
      <c r="B312" s="125"/>
      <c r="C312" s="10">
        <v>4</v>
      </c>
      <c r="D312" s="31" t="s">
        <v>699</v>
      </c>
      <c r="E312" s="31">
        <v>111845448.07359999</v>
      </c>
      <c r="F312" s="31">
        <v>201700.37059999999</v>
      </c>
      <c r="G312" s="31">
        <v>0</v>
      </c>
      <c r="H312" s="31">
        <v>34231653.891000003</v>
      </c>
      <c r="I312" s="31">
        <f t="shared" si="56"/>
        <v>146278802.33520001</v>
      </c>
      <c r="J312" s="89"/>
      <c r="K312" s="125"/>
      <c r="L312" s="125"/>
      <c r="M312" s="90">
        <v>5</v>
      </c>
      <c r="N312" s="31" t="s">
        <v>700</v>
      </c>
      <c r="O312" s="31">
        <v>122700303.54189999</v>
      </c>
      <c r="P312" s="31">
        <v>221275.851</v>
      </c>
      <c r="Q312" s="31">
        <v>0</v>
      </c>
      <c r="R312" s="31">
        <v>43103537.798</v>
      </c>
      <c r="S312" s="31">
        <f t="shared" si="55"/>
        <v>166025117.1909</v>
      </c>
    </row>
    <row r="313" spans="1:19" ht="24.75" customHeight="1" x14ac:dyDescent="0.2">
      <c r="A313" s="125"/>
      <c r="B313" s="125"/>
      <c r="C313" s="10">
        <v>5</v>
      </c>
      <c r="D313" s="31" t="s">
        <v>701</v>
      </c>
      <c r="E313" s="31">
        <v>119932579.6318</v>
      </c>
      <c r="F313" s="31">
        <v>216284.58</v>
      </c>
      <c r="G313" s="31">
        <v>0</v>
      </c>
      <c r="H313" s="31">
        <v>33710158.785099998</v>
      </c>
      <c r="I313" s="31">
        <f t="shared" si="56"/>
        <v>153859022.99689999</v>
      </c>
      <c r="J313" s="89"/>
      <c r="K313" s="125"/>
      <c r="L313" s="125"/>
      <c r="M313" s="90">
        <v>6</v>
      </c>
      <c r="N313" s="31" t="s">
        <v>702</v>
      </c>
      <c r="O313" s="31">
        <v>122679800.5264</v>
      </c>
      <c r="P313" s="31">
        <v>221238.8762</v>
      </c>
      <c r="Q313" s="31">
        <v>0</v>
      </c>
      <c r="R313" s="31">
        <v>42759454.064499997</v>
      </c>
      <c r="S313" s="31">
        <f t="shared" si="55"/>
        <v>165660493.46709999</v>
      </c>
    </row>
    <row r="314" spans="1:19" ht="24.75" customHeight="1" x14ac:dyDescent="0.2">
      <c r="A314" s="125"/>
      <c r="B314" s="125"/>
      <c r="C314" s="10">
        <v>6</v>
      </c>
      <c r="D314" s="31" t="s">
        <v>703</v>
      </c>
      <c r="E314" s="31">
        <v>120334170.6637</v>
      </c>
      <c r="F314" s="31">
        <v>217008.80309999999</v>
      </c>
      <c r="G314" s="31">
        <v>0</v>
      </c>
      <c r="H314" s="31">
        <v>33817040.973899998</v>
      </c>
      <c r="I314" s="31">
        <f t="shared" si="56"/>
        <v>154368220.44069999</v>
      </c>
      <c r="J314" s="89"/>
      <c r="K314" s="125"/>
      <c r="L314" s="125"/>
      <c r="M314" s="90">
        <v>7</v>
      </c>
      <c r="N314" s="31" t="s">
        <v>704</v>
      </c>
      <c r="O314" s="31">
        <v>132956832.07439999</v>
      </c>
      <c r="P314" s="31">
        <v>239772.31770000001</v>
      </c>
      <c r="Q314" s="31">
        <v>0</v>
      </c>
      <c r="R314" s="31">
        <v>45256637.043700002</v>
      </c>
      <c r="S314" s="31">
        <f t="shared" si="55"/>
        <v>178453241.43579999</v>
      </c>
    </row>
    <row r="315" spans="1:19" ht="24.75" customHeight="1" x14ac:dyDescent="0.2">
      <c r="A315" s="125"/>
      <c r="B315" s="125"/>
      <c r="C315" s="10">
        <v>7</v>
      </c>
      <c r="D315" s="31" t="s">
        <v>705</v>
      </c>
      <c r="E315" s="31">
        <v>107705429.421</v>
      </c>
      <c r="F315" s="31">
        <v>194234.32430000001</v>
      </c>
      <c r="G315" s="31">
        <v>0</v>
      </c>
      <c r="H315" s="31">
        <v>30977370.600900002</v>
      </c>
      <c r="I315" s="31">
        <f t="shared" si="56"/>
        <v>138877034.34620002</v>
      </c>
      <c r="J315" s="89"/>
      <c r="K315" s="125"/>
      <c r="L315" s="125"/>
      <c r="M315" s="90">
        <v>8</v>
      </c>
      <c r="N315" s="31" t="s">
        <v>706</v>
      </c>
      <c r="O315" s="31">
        <v>128810019.9878</v>
      </c>
      <c r="P315" s="31">
        <v>232294.0202</v>
      </c>
      <c r="Q315" s="31">
        <v>0</v>
      </c>
      <c r="R315" s="31">
        <v>40983598.878399998</v>
      </c>
      <c r="S315" s="31">
        <f t="shared" si="55"/>
        <v>170025912.88639998</v>
      </c>
    </row>
    <row r="316" spans="1:19" ht="24.75" customHeight="1" x14ac:dyDescent="0.2">
      <c r="A316" s="125"/>
      <c r="B316" s="125"/>
      <c r="C316" s="10">
        <v>8</v>
      </c>
      <c r="D316" s="31" t="s">
        <v>707</v>
      </c>
      <c r="E316" s="31">
        <v>114082356.57790001</v>
      </c>
      <c r="F316" s="31">
        <v>205734.37719999999</v>
      </c>
      <c r="G316" s="31">
        <v>0</v>
      </c>
      <c r="H316" s="31">
        <v>33050580.308200002</v>
      </c>
      <c r="I316" s="31">
        <f t="shared" si="56"/>
        <v>147338671.2633</v>
      </c>
      <c r="J316" s="89"/>
      <c r="K316" s="125"/>
      <c r="L316" s="125"/>
      <c r="M316" s="90">
        <v>9</v>
      </c>
      <c r="N316" s="31" t="s">
        <v>708</v>
      </c>
      <c r="O316" s="31">
        <v>122862438.9137</v>
      </c>
      <c r="P316" s="31">
        <v>221568.24340000001</v>
      </c>
      <c r="Q316" s="31">
        <v>0</v>
      </c>
      <c r="R316" s="31">
        <v>41783002.187399998</v>
      </c>
      <c r="S316" s="31">
        <f t="shared" si="55"/>
        <v>164867009.34450001</v>
      </c>
    </row>
    <row r="317" spans="1:19" ht="24.75" customHeight="1" x14ac:dyDescent="0.2">
      <c r="A317" s="125"/>
      <c r="B317" s="125"/>
      <c r="C317" s="10">
        <v>9</v>
      </c>
      <c r="D317" s="31" t="s">
        <v>709</v>
      </c>
      <c r="E317" s="31">
        <v>128351877.8223</v>
      </c>
      <c r="F317" s="31">
        <v>231467.81359999999</v>
      </c>
      <c r="G317" s="31">
        <v>0</v>
      </c>
      <c r="H317" s="31">
        <v>36636539.4199</v>
      </c>
      <c r="I317" s="31">
        <f t="shared" si="56"/>
        <v>165219885.05580002</v>
      </c>
      <c r="J317" s="89"/>
      <c r="K317" s="125"/>
      <c r="L317" s="125"/>
      <c r="M317" s="90">
        <v>10</v>
      </c>
      <c r="N317" s="31" t="s">
        <v>710</v>
      </c>
      <c r="O317" s="31">
        <v>144075983.95159999</v>
      </c>
      <c r="P317" s="31">
        <v>259824.42610000001</v>
      </c>
      <c r="Q317" s="31">
        <v>0</v>
      </c>
      <c r="R317" s="31">
        <v>45233490.120200001</v>
      </c>
      <c r="S317" s="31">
        <f t="shared" si="55"/>
        <v>189569298.49789998</v>
      </c>
    </row>
    <row r="318" spans="1:19" ht="24.75" customHeight="1" x14ac:dyDescent="0.2">
      <c r="A318" s="125"/>
      <c r="B318" s="125"/>
      <c r="C318" s="10">
        <v>10</v>
      </c>
      <c r="D318" s="31" t="s">
        <v>711</v>
      </c>
      <c r="E318" s="31">
        <v>113445096.3708</v>
      </c>
      <c r="F318" s="31">
        <v>204585.1519</v>
      </c>
      <c r="G318" s="31">
        <v>0</v>
      </c>
      <c r="H318" s="31">
        <v>34150022.891400002</v>
      </c>
      <c r="I318" s="31">
        <f t="shared" si="56"/>
        <v>147799704.41409999</v>
      </c>
      <c r="J318" s="89"/>
      <c r="K318" s="125"/>
      <c r="L318" s="125"/>
      <c r="M318" s="90">
        <v>11</v>
      </c>
      <c r="N318" s="31" t="s">
        <v>712</v>
      </c>
      <c r="O318" s="31">
        <v>128314113.2765</v>
      </c>
      <c r="P318" s="31">
        <v>231399.7096</v>
      </c>
      <c r="Q318" s="31">
        <v>0</v>
      </c>
      <c r="R318" s="31">
        <v>43736849.233199999</v>
      </c>
      <c r="S318" s="31">
        <f t="shared" si="55"/>
        <v>172282362.2193</v>
      </c>
    </row>
    <row r="319" spans="1:19" ht="24.75" customHeight="1" x14ac:dyDescent="0.2">
      <c r="A319" s="125"/>
      <c r="B319" s="125"/>
      <c r="C319" s="10">
        <v>11</v>
      </c>
      <c r="D319" s="31" t="s">
        <v>713</v>
      </c>
      <c r="E319" s="31">
        <v>139929765.1392</v>
      </c>
      <c r="F319" s="31">
        <v>252347.1985</v>
      </c>
      <c r="G319" s="31">
        <v>0</v>
      </c>
      <c r="H319" s="31">
        <v>39453280.552199997</v>
      </c>
      <c r="I319" s="31">
        <f t="shared" si="56"/>
        <v>179635392.8899</v>
      </c>
      <c r="J319" s="89"/>
      <c r="K319" s="125"/>
      <c r="L319" s="125"/>
      <c r="M319" s="90">
        <v>12</v>
      </c>
      <c r="N319" s="31" t="s">
        <v>714</v>
      </c>
      <c r="O319" s="31">
        <v>122807613.78659999</v>
      </c>
      <c r="P319" s="31">
        <v>221469.3726</v>
      </c>
      <c r="Q319" s="31">
        <v>0</v>
      </c>
      <c r="R319" s="31">
        <v>40899573.369400002</v>
      </c>
      <c r="S319" s="31">
        <f t="shared" si="55"/>
        <v>163928656.52860001</v>
      </c>
    </row>
    <row r="320" spans="1:19" ht="24.75" customHeight="1" x14ac:dyDescent="0.2">
      <c r="A320" s="125"/>
      <c r="B320" s="125"/>
      <c r="C320" s="10">
        <v>12</v>
      </c>
      <c r="D320" s="31" t="s">
        <v>715</v>
      </c>
      <c r="E320" s="31">
        <v>118841703.46349999</v>
      </c>
      <c r="F320" s="31">
        <v>214317.3106</v>
      </c>
      <c r="G320" s="31">
        <v>0</v>
      </c>
      <c r="H320" s="31">
        <v>33820886.700999998</v>
      </c>
      <c r="I320" s="31">
        <f t="shared" si="56"/>
        <v>152876907.47509998</v>
      </c>
      <c r="J320" s="89"/>
      <c r="K320" s="125"/>
      <c r="L320" s="125"/>
      <c r="M320" s="90">
        <v>13</v>
      </c>
      <c r="N320" s="31" t="s">
        <v>716</v>
      </c>
      <c r="O320" s="31">
        <v>145793983.222</v>
      </c>
      <c r="P320" s="31">
        <v>262922.6398</v>
      </c>
      <c r="Q320" s="31">
        <v>0</v>
      </c>
      <c r="R320" s="31">
        <v>48481533.174000002</v>
      </c>
      <c r="S320" s="31">
        <f t="shared" si="55"/>
        <v>194538439.03580001</v>
      </c>
    </row>
    <row r="321" spans="1:19" ht="24.75" customHeight="1" x14ac:dyDescent="0.2">
      <c r="A321" s="125"/>
      <c r="B321" s="125"/>
      <c r="C321" s="10">
        <v>13</v>
      </c>
      <c r="D321" s="31" t="s">
        <v>717</v>
      </c>
      <c r="E321" s="31">
        <v>107358517.92640001</v>
      </c>
      <c r="F321" s="31">
        <v>193608.70939999999</v>
      </c>
      <c r="G321" s="31">
        <v>0</v>
      </c>
      <c r="H321" s="31">
        <v>32745389.210999999</v>
      </c>
      <c r="I321" s="31">
        <f t="shared" si="56"/>
        <v>140297515.8468</v>
      </c>
      <c r="J321" s="89"/>
      <c r="K321" s="125"/>
      <c r="L321" s="125"/>
      <c r="M321" s="90">
        <v>14</v>
      </c>
      <c r="N321" s="31" t="s">
        <v>718</v>
      </c>
      <c r="O321" s="31">
        <v>178540544.95609999</v>
      </c>
      <c r="P321" s="31">
        <v>321977.28840000002</v>
      </c>
      <c r="Q321" s="31">
        <v>0</v>
      </c>
      <c r="R321" s="31">
        <v>60858389.054200001</v>
      </c>
      <c r="S321" s="31">
        <f t="shared" si="55"/>
        <v>239720911.29869998</v>
      </c>
    </row>
    <row r="322" spans="1:19" ht="24.75" customHeight="1" x14ac:dyDescent="0.2">
      <c r="A322" s="125"/>
      <c r="B322" s="125"/>
      <c r="C322" s="10">
        <v>14</v>
      </c>
      <c r="D322" s="31" t="s">
        <v>719</v>
      </c>
      <c r="E322" s="31">
        <v>104477324.7501</v>
      </c>
      <c r="F322" s="31">
        <v>188412.80970000001</v>
      </c>
      <c r="G322" s="31">
        <v>0</v>
      </c>
      <c r="H322" s="31">
        <v>31538121.147500001</v>
      </c>
      <c r="I322" s="31">
        <f t="shared" si="56"/>
        <v>136203858.70730001</v>
      </c>
      <c r="J322" s="89"/>
      <c r="K322" s="125"/>
      <c r="L322" s="125"/>
      <c r="M322" s="90">
        <v>15</v>
      </c>
      <c r="N322" s="31" t="s">
        <v>720</v>
      </c>
      <c r="O322" s="31">
        <v>144143509.921</v>
      </c>
      <c r="P322" s="31">
        <v>259946.20139999999</v>
      </c>
      <c r="Q322" s="31">
        <v>0</v>
      </c>
      <c r="R322" s="31">
        <v>47666746.956600003</v>
      </c>
      <c r="S322" s="31">
        <f t="shared" si="55"/>
        <v>192070203.07900003</v>
      </c>
    </row>
    <row r="323" spans="1:19" ht="24.75" customHeight="1" x14ac:dyDescent="0.2">
      <c r="A323" s="125"/>
      <c r="B323" s="125"/>
      <c r="C323" s="10">
        <v>15</v>
      </c>
      <c r="D323" s="31" t="s">
        <v>721</v>
      </c>
      <c r="E323" s="31">
        <v>93072735.023399994</v>
      </c>
      <c r="F323" s="31">
        <v>167845.94699999999</v>
      </c>
      <c r="G323" s="31">
        <v>0</v>
      </c>
      <c r="H323" s="31">
        <v>28031979.0132</v>
      </c>
      <c r="I323" s="31">
        <f t="shared" si="56"/>
        <v>121272559.98359999</v>
      </c>
      <c r="J323" s="89"/>
      <c r="K323" s="125"/>
      <c r="L323" s="125"/>
      <c r="M323" s="90">
        <v>16</v>
      </c>
      <c r="N323" s="31" t="s">
        <v>722</v>
      </c>
      <c r="O323" s="31">
        <v>145453440.08559999</v>
      </c>
      <c r="P323" s="31">
        <v>262308.50949999999</v>
      </c>
      <c r="Q323" s="31">
        <v>0</v>
      </c>
      <c r="R323" s="31">
        <v>47740904.184600003</v>
      </c>
      <c r="S323" s="31">
        <f t="shared" si="55"/>
        <v>193456652.77969998</v>
      </c>
    </row>
    <row r="324" spans="1:19" ht="24.75" customHeight="1" x14ac:dyDescent="0.2">
      <c r="A324" s="125"/>
      <c r="B324" s="125"/>
      <c r="C324" s="10">
        <v>16</v>
      </c>
      <c r="D324" s="31" t="s">
        <v>723</v>
      </c>
      <c r="E324" s="31">
        <v>100889629.19310001</v>
      </c>
      <c r="F324" s="31">
        <v>181942.8144</v>
      </c>
      <c r="G324" s="31">
        <v>0</v>
      </c>
      <c r="H324" s="31">
        <v>30786535.464000002</v>
      </c>
      <c r="I324" s="31">
        <f t="shared" si="56"/>
        <v>131858107.47150001</v>
      </c>
      <c r="J324" s="89"/>
      <c r="K324" s="125"/>
      <c r="L324" s="125"/>
      <c r="M324" s="90">
        <v>17</v>
      </c>
      <c r="N324" s="31" t="s">
        <v>724</v>
      </c>
      <c r="O324" s="31">
        <v>99933010.413900003</v>
      </c>
      <c r="P324" s="31">
        <v>180217.66269999999</v>
      </c>
      <c r="Q324" s="31">
        <v>0</v>
      </c>
      <c r="R324" s="31">
        <v>32551951.068999998</v>
      </c>
      <c r="S324" s="31">
        <f t="shared" si="55"/>
        <v>132665179.14559999</v>
      </c>
    </row>
    <row r="325" spans="1:19" ht="24.75" customHeight="1" x14ac:dyDescent="0.2">
      <c r="A325" s="125"/>
      <c r="B325" s="125"/>
      <c r="C325" s="10">
        <v>17</v>
      </c>
      <c r="D325" s="31" t="s">
        <v>725</v>
      </c>
      <c r="E325" s="31">
        <v>118440805.7333</v>
      </c>
      <c r="F325" s="31">
        <v>213594.33780000001</v>
      </c>
      <c r="G325" s="31">
        <v>0</v>
      </c>
      <c r="H325" s="31">
        <v>32592866.223299999</v>
      </c>
      <c r="I325" s="31">
        <f t="shared" si="56"/>
        <v>151247266.29440001</v>
      </c>
      <c r="J325" s="89"/>
      <c r="K325" s="125"/>
      <c r="L325" s="125"/>
      <c r="M325" s="90">
        <v>18</v>
      </c>
      <c r="N325" s="31" t="s">
        <v>726</v>
      </c>
      <c r="O325" s="31">
        <v>122967996.1734</v>
      </c>
      <c r="P325" s="31">
        <v>221758.60380000001</v>
      </c>
      <c r="Q325" s="31">
        <v>0</v>
      </c>
      <c r="R325" s="31">
        <v>43243290.069300003</v>
      </c>
      <c r="S325" s="31">
        <f t="shared" si="55"/>
        <v>166433044.84650001</v>
      </c>
    </row>
    <row r="326" spans="1:19" ht="24.75" customHeight="1" x14ac:dyDescent="0.2">
      <c r="A326" s="125"/>
      <c r="B326" s="125"/>
      <c r="C326" s="10">
        <v>18</v>
      </c>
      <c r="D326" s="31" t="s">
        <v>727</v>
      </c>
      <c r="E326" s="31">
        <v>128198235.19939999</v>
      </c>
      <c r="F326" s="31">
        <v>231190.73689999999</v>
      </c>
      <c r="G326" s="31">
        <v>0</v>
      </c>
      <c r="H326" s="31">
        <v>35461198.147299998</v>
      </c>
      <c r="I326" s="31">
        <f t="shared" si="56"/>
        <v>163890624.08359998</v>
      </c>
      <c r="J326" s="89"/>
      <c r="K326" s="125"/>
      <c r="L326" s="125"/>
      <c r="M326" s="90">
        <v>19</v>
      </c>
      <c r="N326" s="31" t="s">
        <v>728</v>
      </c>
      <c r="O326" s="31">
        <v>97464261.328899994</v>
      </c>
      <c r="P326" s="31">
        <v>175765.55840000001</v>
      </c>
      <c r="Q326" s="31">
        <v>0</v>
      </c>
      <c r="R326" s="31">
        <v>34415532.369400002</v>
      </c>
      <c r="S326" s="31">
        <f t="shared" si="55"/>
        <v>132055559.25670001</v>
      </c>
    </row>
    <row r="327" spans="1:19" ht="24.75" customHeight="1" x14ac:dyDescent="0.2">
      <c r="A327" s="125"/>
      <c r="B327" s="125"/>
      <c r="C327" s="10">
        <v>19</v>
      </c>
      <c r="D327" s="31" t="s">
        <v>729</v>
      </c>
      <c r="E327" s="31">
        <v>112320412.97920001</v>
      </c>
      <c r="F327" s="31">
        <v>202556.91510000001</v>
      </c>
      <c r="G327" s="31">
        <v>0</v>
      </c>
      <c r="H327" s="31">
        <v>31811312.892900001</v>
      </c>
      <c r="I327" s="31">
        <f t="shared" si="56"/>
        <v>144334282.7872</v>
      </c>
      <c r="J327" s="89"/>
      <c r="K327" s="125"/>
      <c r="L327" s="125"/>
      <c r="M327" s="90">
        <v>20</v>
      </c>
      <c r="N327" s="31" t="s">
        <v>730</v>
      </c>
      <c r="O327" s="31">
        <v>105424108.9606</v>
      </c>
      <c r="P327" s="31">
        <v>190120.22589999999</v>
      </c>
      <c r="Q327" s="31">
        <v>0</v>
      </c>
      <c r="R327" s="31">
        <v>38126659.013899997</v>
      </c>
      <c r="S327" s="31">
        <f t="shared" si="55"/>
        <v>143740888.20039999</v>
      </c>
    </row>
    <row r="328" spans="1:19" ht="24.75" customHeight="1" x14ac:dyDescent="0.2">
      <c r="A328" s="125"/>
      <c r="B328" s="125"/>
      <c r="C328" s="10">
        <v>20</v>
      </c>
      <c r="D328" s="31" t="s">
        <v>731</v>
      </c>
      <c r="E328" s="31">
        <v>99784921.986200005</v>
      </c>
      <c r="F328" s="31">
        <v>179950.6023</v>
      </c>
      <c r="G328" s="31">
        <v>0</v>
      </c>
      <c r="H328" s="31">
        <v>29417529.179900002</v>
      </c>
      <c r="I328" s="31">
        <f t="shared" si="56"/>
        <v>129382401.76840001</v>
      </c>
      <c r="J328" s="89"/>
      <c r="K328" s="125"/>
      <c r="L328" s="125"/>
      <c r="M328" s="90">
        <v>21</v>
      </c>
      <c r="N328" s="31" t="s">
        <v>732</v>
      </c>
      <c r="O328" s="31">
        <v>108883916.11139999</v>
      </c>
      <c r="P328" s="31">
        <v>196359.58919999999</v>
      </c>
      <c r="Q328" s="31">
        <v>0</v>
      </c>
      <c r="R328" s="31">
        <v>36035163.9626</v>
      </c>
      <c r="S328" s="31">
        <f t="shared" si="55"/>
        <v>145115439.66319999</v>
      </c>
    </row>
    <row r="329" spans="1:19" ht="24.75" customHeight="1" x14ac:dyDescent="0.2">
      <c r="A329" s="125"/>
      <c r="B329" s="125"/>
      <c r="C329" s="10">
        <v>21</v>
      </c>
      <c r="D329" s="31" t="s">
        <v>733</v>
      </c>
      <c r="E329" s="31">
        <v>109749702.5492</v>
      </c>
      <c r="F329" s="31">
        <v>197920.93520000001</v>
      </c>
      <c r="G329" s="31">
        <v>0</v>
      </c>
      <c r="H329" s="31">
        <v>32571751.004799999</v>
      </c>
      <c r="I329" s="31">
        <f t="shared" si="56"/>
        <v>142519374.4892</v>
      </c>
      <c r="J329" s="89"/>
      <c r="K329" s="125"/>
      <c r="L329" s="125"/>
      <c r="M329" s="90">
        <v>22</v>
      </c>
      <c r="N329" s="31" t="s">
        <v>734</v>
      </c>
      <c r="O329" s="31">
        <v>202211569.8258</v>
      </c>
      <c r="P329" s="31">
        <v>364665.25270000001</v>
      </c>
      <c r="Q329" s="31">
        <v>0</v>
      </c>
      <c r="R329" s="31">
        <v>66396671.432999998</v>
      </c>
      <c r="S329" s="31">
        <f t="shared" si="55"/>
        <v>268972906.5115</v>
      </c>
    </row>
    <row r="330" spans="1:19" ht="24.75" customHeight="1" x14ac:dyDescent="0.2">
      <c r="A330" s="125"/>
      <c r="B330" s="125"/>
      <c r="C330" s="10">
        <v>22</v>
      </c>
      <c r="D330" s="31" t="s">
        <v>735</v>
      </c>
      <c r="E330" s="31">
        <v>106762657.16429999</v>
      </c>
      <c r="F330" s="31">
        <v>192534.14319999999</v>
      </c>
      <c r="G330" s="31">
        <v>0</v>
      </c>
      <c r="H330" s="31">
        <v>30923602.9824</v>
      </c>
      <c r="I330" s="31">
        <f t="shared" si="56"/>
        <v>137878794.2899</v>
      </c>
      <c r="J330" s="89"/>
      <c r="K330" s="107"/>
      <c r="L330" s="107"/>
      <c r="M330" s="90">
        <v>23</v>
      </c>
      <c r="N330" s="31" t="s">
        <v>736</v>
      </c>
      <c r="O330" s="31">
        <v>119686233.4711</v>
      </c>
      <c r="P330" s="31">
        <v>215840.32310000001</v>
      </c>
      <c r="Q330" s="31">
        <v>0</v>
      </c>
      <c r="R330" s="31">
        <v>35680341.217600003</v>
      </c>
      <c r="S330" s="31">
        <f t="shared" si="55"/>
        <v>155582415.01179999</v>
      </c>
    </row>
    <row r="331" spans="1:19" ht="24.75" customHeight="1" x14ac:dyDescent="0.2">
      <c r="A331" s="125"/>
      <c r="B331" s="125"/>
      <c r="C331" s="10">
        <v>23</v>
      </c>
      <c r="D331" s="31" t="s">
        <v>737</v>
      </c>
      <c r="E331" s="31">
        <v>103267040.3448</v>
      </c>
      <c r="F331" s="31">
        <v>186230.20129999999</v>
      </c>
      <c r="G331" s="31">
        <v>0</v>
      </c>
      <c r="H331" s="31">
        <v>30329982.353300001</v>
      </c>
      <c r="I331" s="31">
        <f t="shared" si="56"/>
        <v>133783252.8994</v>
      </c>
      <c r="J331" s="89"/>
      <c r="K331" s="10"/>
      <c r="L331" s="113" t="s">
        <v>738</v>
      </c>
      <c r="M331" s="114"/>
      <c r="N331" s="115"/>
      <c r="O331" s="34">
        <f t="shared" ref="O331:S331" si="57">SUM(O308:O330)</f>
        <v>2993727620.6186996</v>
      </c>
      <c r="P331" s="34">
        <f t="shared" si="57"/>
        <v>5398842.6088000005</v>
      </c>
      <c r="Q331" s="34">
        <f t="shared" si="57"/>
        <v>0</v>
      </c>
      <c r="R331" s="34">
        <f t="shared" si="57"/>
        <v>1000313614.7333001</v>
      </c>
      <c r="S331" s="34">
        <f t="shared" si="57"/>
        <v>3999440077.9607992</v>
      </c>
    </row>
    <row r="332" spans="1:19" ht="24.75" customHeight="1" x14ac:dyDescent="0.2">
      <c r="A332" s="125"/>
      <c r="B332" s="125"/>
      <c r="C332" s="10">
        <v>24</v>
      </c>
      <c r="D332" s="31" t="s">
        <v>739</v>
      </c>
      <c r="E332" s="31">
        <v>106828393.5791</v>
      </c>
      <c r="F332" s="31">
        <v>192652.69130000001</v>
      </c>
      <c r="G332" s="31">
        <v>0</v>
      </c>
      <c r="H332" s="31">
        <v>30741402.5913</v>
      </c>
      <c r="I332" s="31">
        <f t="shared" si="56"/>
        <v>137762448.8617</v>
      </c>
      <c r="J332" s="89"/>
      <c r="K332" s="109">
        <v>33</v>
      </c>
      <c r="L332" s="109" t="s">
        <v>86</v>
      </c>
      <c r="M332" s="90">
        <v>1</v>
      </c>
      <c r="N332" s="31" t="s">
        <v>740</v>
      </c>
      <c r="O332" s="31">
        <v>112135592.3132</v>
      </c>
      <c r="P332" s="31">
        <v>202223.61230000001</v>
      </c>
      <c r="Q332" s="31">
        <v>-1564740.79</v>
      </c>
      <c r="R332" s="31">
        <v>29952432.277800001</v>
      </c>
      <c r="S332" s="31">
        <f t="shared" ref="S332:S354" si="58">O332+P332+Q332+R332</f>
        <v>140725507.41329998</v>
      </c>
    </row>
    <row r="333" spans="1:19" ht="24.75" customHeight="1" x14ac:dyDescent="0.2">
      <c r="A333" s="125"/>
      <c r="B333" s="125"/>
      <c r="C333" s="10">
        <v>25</v>
      </c>
      <c r="D333" s="31" t="s">
        <v>741</v>
      </c>
      <c r="E333" s="31">
        <v>107806714.8946</v>
      </c>
      <c r="F333" s="31">
        <v>194416.981</v>
      </c>
      <c r="G333" s="31">
        <v>0</v>
      </c>
      <c r="H333" s="31">
        <v>31446766.9888</v>
      </c>
      <c r="I333" s="31">
        <f t="shared" si="56"/>
        <v>139447898.8644</v>
      </c>
      <c r="J333" s="89"/>
      <c r="K333" s="125"/>
      <c r="L333" s="125"/>
      <c r="M333" s="90">
        <v>2</v>
      </c>
      <c r="N333" s="31" t="s">
        <v>742</v>
      </c>
      <c r="O333" s="31">
        <v>127647878.0977</v>
      </c>
      <c r="P333" s="31">
        <v>230198.23130000001</v>
      </c>
      <c r="Q333" s="31">
        <v>-1564740.79</v>
      </c>
      <c r="R333" s="31">
        <v>35059195.0524</v>
      </c>
      <c r="S333" s="31">
        <f t="shared" si="58"/>
        <v>161372530.5914</v>
      </c>
    </row>
    <row r="334" spans="1:19" ht="24.75" customHeight="1" x14ac:dyDescent="0.2">
      <c r="A334" s="125"/>
      <c r="B334" s="125"/>
      <c r="C334" s="10">
        <v>26</v>
      </c>
      <c r="D334" s="31" t="s">
        <v>743</v>
      </c>
      <c r="E334" s="31">
        <v>114688019.2912</v>
      </c>
      <c r="F334" s="31">
        <v>206826.6201</v>
      </c>
      <c r="G334" s="31">
        <v>0</v>
      </c>
      <c r="H334" s="31">
        <v>34942895.7205</v>
      </c>
      <c r="I334" s="31">
        <f t="shared" si="56"/>
        <v>149837741.6318</v>
      </c>
      <c r="J334" s="89"/>
      <c r="K334" s="125"/>
      <c r="L334" s="125"/>
      <c r="M334" s="90">
        <v>3</v>
      </c>
      <c r="N334" s="31" t="s">
        <v>744</v>
      </c>
      <c r="O334" s="31">
        <v>137561807.49680001</v>
      </c>
      <c r="P334" s="31">
        <v>248076.85990000001</v>
      </c>
      <c r="Q334" s="31">
        <v>-1564740.79</v>
      </c>
      <c r="R334" s="31">
        <v>36448010.459100001</v>
      </c>
      <c r="S334" s="31">
        <f t="shared" si="58"/>
        <v>172693154.02580002</v>
      </c>
    </row>
    <row r="335" spans="1:19" ht="24.75" customHeight="1" x14ac:dyDescent="0.2">
      <c r="A335" s="107"/>
      <c r="B335" s="107"/>
      <c r="C335" s="10">
        <v>27</v>
      </c>
      <c r="D335" s="31" t="s">
        <v>745</v>
      </c>
      <c r="E335" s="31">
        <v>102598141.4621</v>
      </c>
      <c r="F335" s="31">
        <v>185023.91930000001</v>
      </c>
      <c r="G335" s="31">
        <v>0</v>
      </c>
      <c r="H335" s="31">
        <v>29418835.275899999</v>
      </c>
      <c r="I335" s="31">
        <f t="shared" si="56"/>
        <v>132202000.6573</v>
      </c>
      <c r="J335" s="89"/>
      <c r="K335" s="125"/>
      <c r="L335" s="125"/>
      <c r="M335" s="90">
        <v>4</v>
      </c>
      <c r="N335" s="31" t="s">
        <v>746</v>
      </c>
      <c r="O335" s="31">
        <v>149359426.5176</v>
      </c>
      <c r="P335" s="31">
        <v>269352.50569999998</v>
      </c>
      <c r="Q335" s="31">
        <v>-1564740.79</v>
      </c>
      <c r="R335" s="31">
        <v>40346053.952399999</v>
      </c>
      <c r="S335" s="31">
        <f t="shared" si="58"/>
        <v>188410092.1857</v>
      </c>
    </row>
    <row r="336" spans="1:19" ht="24.75" customHeight="1" x14ac:dyDescent="0.2">
      <c r="A336" s="10"/>
      <c r="B336" s="113" t="s">
        <v>747</v>
      </c>
      <c r="C336" s="114"/>
      <c r="D336" s="115"/>
      <c r="E336" s="34">
        <f t="shared" ref="E336:I336" si="59">SUM(E309:E335)</f>
        <v>3031975978.8301001</v>
      </c>
      <c r="F336" s="34">
        <f t="shared" si="59"/>
        <v>5467819.1128999991</v>
      </c>
      <c r="G336" s="34">
        <f t="shared" si="59"/>
        <v>0</v>
      </c>
      <c r="H336" s="34">
        <f t="shared" si="59"/>
        <v>885353891.98009992</v>
      </c>
      <c r="I336" s="34">
        <f t="shared" si="59"/>
        <v>3922797689.9231</v>
      </c>
      <c r="J336" s="89"/>
      <c r="K336" s="125"/>
      <c r="L336" s="125"/>
      <c r="M336" s="90">
        <v>5</v>
      </c>
      <c r="N336" s="31" t="s">
        <v>748</v>
      </c>
      <c r="O336" s="31">
        <v>140503146.6674</v>
      </c>
      <c r="P336" s="31">
        <v>253381.226</v>
      </c>
      <c r="Q336" s="31">
        <v>-1564740.79</v>
      </c>
      <c r="R336" s="31">
        <v>35559139.574500002</v>
      </c>
      <c r="S336" s="31">
        <f t="shared" si="58"/>
        <v>174750926.67790002</v>
      </c>
    </row>
    <row r="337" spans="1:19" ht="24.75" customHeight="1" x14ac:dyDescent="0.2">
      <c r="A337" s="109">
        <v>17</v>
      </c>
      <c r="B337" s="109" t="s">
        <v>63</v>
      </c>
      <c r="C337" s="10">
        <v>1</v>
      </c>
      <c r="D337" s="31" t="s">
        <v>749</v>
      </c>
      <c r="E337" s="31">
        <v>107141000.11229999</v>
      </c>
      <c r="F337" s="31">
        <v>193216.4411</v>
      </c>
      <c r="G337" s="31">
        <v>0</v>
      </c>
      <c r="H337" s="31">
        <v>32803228.433600001</v>
      </c>
      <c r="I337" s="31">
        <f t="shared" ref="I337:I363" si="60">E337+F337+G337+H337</f>
        <v>140137444.98699999</v>
      </c>
      <c r="J337" s="89"/>
      <c r="K337" s="125"/>
      <c r="L337" s="125"/>
      <c r="M337" s="90">
        <v>6</v>
      </c>
      <c r="N337" s="31" t="s">
        <v>750</v>
      </c>
      <c r="O337" s="31">
        <v>127311754.54279999</v>
      </c>
      <c r="P337" s="31">
        <v>229592.07120000001</v>
      </c>
      <c r="Q337" s="31">
        <v>-1564740.79</v>
      </c>
      <c r="R337" s="31">
        <v>29264337.371800002</v>
      </c>
      <c r="S337" s="31">
        <f t="shared" si="58"/>
        <v>155240943.19579998</v>
      </c>
    </row>
    <row r="338" spans="1:19" ht="24.75" customHeight="1" x14ac:dyDescent="0.2">
      <c r="A338" s="125"/>
      <c r="B338" s="125"/>
      <c r="C338" s="10">
        <v>2</v>
      </c>
      <c r="D338" s="31" t="s">
        <v>751</v>
      </c>
      <c r="E338" s="31">
        <v>126716864.45029999</v>
      </c>
      <c r="F338" s="31">
        <v>228519.2555</v>
      </c>
      <c r="G338" s="31">
        <v>0</v>
      </c>
      <c r="H338" s="31">
        <v>38325112.051600002</v>
      </c>
      <c r="I338" s="31">
        <f t="shared" si="60"/>
        <v>165270495.75740001</v>
      </c>
      <c r="J338" s="89"/>
      <c r="K338" s="125"/>
      <c r="L338" s="125"/>
      <c r="M338" s="90">
        <v>7</v>
      </c>
      <c r="N338" s="31" t="s">
        <v>752</v>
      </c>
      <c r="O338" s="31">
        <v>145408190.23649999</v>
      </c>
      <c r="P338" s="31">
        <v>262226.90659999999</v>
      </c>
      <c r="Q338" s="31">
        <v>-1564740.79</v>
      </c>
      <c r="R338" s="31">
        <v>39119121.888099998</v>
      </c>
      <c r="S338" s="31">
        <f t="shared" si="58"/>
        <v>183224798.2412</v>
      </c>
    </row>
    <row r="339" spans="1:19" ht="24.75" customHeight="1" x14ac:dyDescent="0.2">
      <c r="A339" s="125"/>
      <c r="B339" s="125"/>
      <c r="C339" s="10">
        <v>3</v>
      </c>
      <c r="D339" s="31" t="s">
        <v>753</v>
      </c>
      <c r="E339" s="31">
        <v>157259084.61340001</v>
      </c>
      <c r="F339" s="31">
        <v>283598.62829999998</v>
      </c>
      <c r="G339" s="31">
        <v>0</v>
      </c>
      <c r="H339" s="31">
        <v>45963741.910099998</v>
      </c>
      <c r="I339" s="31">
        <f t="shared" si="60"/>
        <v>203506425.15180004</v>
      </c>
      <c r="J339" s="89"/>
      <c r="K339" s="125"/>
      <c r="L339" s="125"/>
      <c r="M339" s="90">
        <v>8</v>
      </c>
      <c r="N339" s="31" t="s">
        <v>754</v>
      </c>
      <c r="O339" s="31">
        <v>124078367.68979999</v>
      </c>
      <c r="P339" s="31">
        <v>223761.03080000001</v>
      </c>
      <c r="Q339" s="31">
        <v>-1564740.79</v>
      </c>
      <c r="R339" s="31">
        <v>33251195.392700002</v>
      </c>
      <c r="S339" s="31">
        <f t="shared" si="58"/>
        <v>155988583.3233</v>
      </c>
    </row>
    <row r="340" spans="1:19" ht="24.75" customHeight="1" x14ac:dyDescent="0.2">
      <c r="A340" s="125"/>
      <c r="B340" s="125"/>
      <c r="C340" s="10">
        <v>4</v>
      </c>
      <c r="D340" s="31" t="s">
        <v>755</v>
      </c>
      <c r="E340" s="31">
        <v>118948114.1856</v>
      </c>
      <c r="F340" s="31">
        <v>214509.2101</v>
      </c>
      <c r="G340" s="31">
        <v>0</v>
      </c>
      <c r="H340" s="31">
        <v>33552637.2905</v>
      </c>
      <c r="I340" s="31">
        <f t="shared" si="60"/>
        <v>152715260.68619999</v>
      </c>
      <c r="J340" s="89"/>
      <c r="K340" s="125"/>
      <c r="L340" s="125"/>
      <c r="M340" s="90">
        <v>9</v>
      </c>
      <c r="N340" s="31" t="s">
        <v>756</v>
      </c>
      <c r="O340" s="31">
        <v>140447470.22600001</v>
      </c>
      <c r="P340" s="31">
        <v>253280.82</v>
      </c>
      <c r="Q340" s="31">
        <v>-1564740.79</v>
      </c>
      <c r="R340" s="31">
        <v>32932943.335499998</v>
      </c>
      <c r="S340" s="31">
        <f t="shared" si="58"/>
        <v>172068953.59150001</v>
      </c>
    </row>
    <row r="341" spans="1:19" ht="24.75" customHeight="1" x14ac:dyDescent="0.2">
      <c r="A341" s="125"/>
      <c r="B341" s="125"/>
      <c r="C341" s="10">
        <v>5</v>
      </c>
      <c r="D341" s="31" t="s">
        <v>757</v>
      </c>
      <c r="E341" s="31">
        <v>102067858.2535</v>
      </c>
      <c r="F341" s="31">
        <v>184067.61470000001</v>
      </c>
      <c r="G341" s="31">
        <v>0</v>
      </c>
      <c r="H341" s="31">
        <v>29058578.6587</v>
      </c>
      <c r="I341" s="31">
        <f t="shared" si="60"/>
        <v>131310504.52690001</v>
      </c>
      <c r="J341" s="89"/>
      <c r="K341" s="125"/>
      <c r="L341" s="125"/>
      <c r="M341" s="90">
        <v>10</v>
      </c>
      <c r="N341" s="31" t="s">
        <v>758</v>
      </c>
      <c r="O341" s="31">
        <v>126804512.34010001</v>
      </c>
      <c r="P341" s="31">
        <v>228677.31839999999</v>
      </c>
      <c r="Q341" s="31">
        <v>-1564740.79</v>
      </c>
      <c r="R341" s="31">
        <v>31376875.080800001</v>
      </c>
      <c r="S341" s="31">
        <f t="shared" si="58"/>
        <v>156845323.94929999</v>
      </c>
    </row>
    <row r="342" spans="1:19" ht="24.75" customHeight="1" x14ac:dyDescent="0.2">
      <c r="A342" s="125"/>
      <c r="B342" s="125"/>
      <c r="C342" s="10">
        <v>6</v>
      </c>
      <c r="D342" s="31" t="s">
        <v>759</v>
      </c>
      <c r="E342" s="31">
        <v>100125858.4708</v>
      </c>
      <c r="F342" s="31">
        <v>180565.44200000001</v>
      </c>
      <c r="G342" s="31">
        <v>0</v>
      </c>
      <c r="H342" s="31">
        <v>30290444.863400001</v>
      </c>
      <c r="I342" s="31">
        <f t="shared" si="60"/>
        <v>130596868.7762</v>
      </c>
      <c r="J342" s="89"/>
      <c r="K342" s="125"/>
      <c r="L342" s="125"/>
      <c r="M342" s="90">
        <v>11</v>
      </c>
      <c r="N342" s="31" t="s">
        <v>760</v>
      </c>
      <c r="O342" s="31">
        <v>117586726.8796</v>
      </c>
      <c r="P342" s="31">
        <v>212054.10500000001</v>
      </c>
      <c r="Q342" s="31">
        <v>-1564740.79</v>
      </c>
      <c r="R342" s="31">
        <v>32047410.251800001</v>
      </c>
      <c r="S342" s="31">
        <f t="shared" si="58"/>
        <v>148281450.44639999</v>
      </c>
    </row>
    <row r="343" spans="1:19" ht="24.75" customHeight="1" x14ac:dyDescent="0.2">
      <c r="A343" s="125"/>
      <c r="B343" s="125"/>
      <c r="C343" s="10">
        <v>7</v>
      </c>
      <c r="D343" s="31" t="s">
        <v>761</v>
      </c>
      <c r="E343" s="31">
        <v>140549216.9558</v>
      </c>
      <c r="F343" s="31">
        <v>253464.30850000001</v>
      </c>
      <c r="G343" s="31">
        <v>0</v>
      </c>
      <c r="H343" s="31">
        <v>41085473.373499997</v>
      </c>
      <c r="I343" s="31">
        <f t="shared" si="60"/>
        <v>181888154.63779998</v>
      </c>
      <c r="J343" s="89"/>
      <c r="K343" s="125"/>
      <c r="L343" s="125"/>
      <c r="M343" s="90">
        <v>12</v>
      </c>
      <c r="N343" s="31" t="s">
        <v>762</v>
      </c>
      <c r="O343" s="31">
        <v>140001305.03740001</v>
      </c>
      <c r="P343" s="31">
        <v>252476.21249999999</v>
      </c>
      <c r="Q343" s="31">
        <v>-1564740.79</v>
      </c>
      <c r="R343" s="31">
        <v>33155124.7762</v>
      </c>
      <c r="S343" s="31">
        <f t="shared" si="58"/>
        <v>171844165.23610002</v>
      </c>
    </row>
    <row r="344" spans="1:19" ht="24.75" customHeight="1" x14ac:dyDescent="0.2">
      <c r="A344" s="125"/>
      <c r="B344" s="125"/>
      <c r="C344" s="10">
        <v>8</v>
      </c>
      <c r="D344" s="31" t="s">
        <v>763</v>
      </c>
      <c r="E344" s="31">
        <v>117958601.2695</v>
      </c>
      <c r="F344" s="31">
        <v>212724.73759999999</v>
      </c>
      <c r="G344" s="31">
        <v>0</v>
      </c>
      <c r="H344" s="31">
        <v>34271280.330600001</v>
      </c>
      <c r="I344" s="31">
        <f t="shared" si="60"/>
        <v>152442606.33770001</v>
      </c>
      <c r="J344" s="89"/>
      <c r="K344" s="125"/>
      <c r="L344" s="125"/>
      <c r="M344" s="90">
        <v>13</v>
      </c>
      <c r="N344" s="31" t="s">
        <v>764</v>
      </c>
      <c r="O344" s="31">
        <v>146889620.34310001</v>
      </c>
      <c r="P344" s="31">
        <v>264898.495</v>
      </c>
      <c r="Q344" s="31">
        <v>-1564740.79</v>
      </c>
      <c r="R344" s="31">
        <v>37395147.737199999</v>
      </c>
      <c r="S344" s="31">
        <f t="shared" si="58"/>
        <v>182984925.78530002</v>
      </c>
    </row>
    <row r="345" spans="1:19" ht="24.75" customHeight="1" x14ac:dyDescent="0.2">
      <c r="A345" s="125"/>
      <c r="B345" s="125"/>
      <c r="C345" s="10">
        <v>9</v>
      </c>
      <c r="D345" s="31" t="s">
        <v>765</v>
      </c>
      <c r="E345" s="31">
        <v>103323906.46259999</v>
      </c>
      <c r="F345" s="31">
        <v>186332.75279999999</v>
      </c>
      <c r="G345" s="31">
        <v>0</v>
      </c>
      <c r="H345" s="31">
        <v>31000815.962299999</v>
      </c>
      <c r="I345" s="31">
        <f t="shared" si="60"/>
        <v>134511055.17769998</v>
      </c>
      <c r="J345" s="89"/>
      <c r="K345" s="125"/>
      <c r="L345" s="125"/>
      <c r="M345" s="90">
        <v>14</v>
      </c>
      <c r="N345" s="31" t="s">
        <v>766</v>
      </c>
      <c r="O345" s="31">
        <v>132355329.65019999</v>
      </c>
      <c r="P345" s="31">
        <v>238687.57740000001</v>
      </c>
      <c r="Q345" s="31">
        <v>-1564740.79</v>
      </c>
      <c r="R345" s="31">
        <v>33681046.0964</v>
      </c>
      <c r="S345" s="31">
        <f t="shared" si="58"/>
        <v>164710322.53399998</v>
      </c>
    </row>
    <row r="346" spans="1:19" ht="24.75" customHeight="1" x14ac:dyDescent="0.2">
      <c r="A346" s="125"/>
      <c r="B346" s="125"/>
      <c r="C346" s="10">
        <v>10</v>
      </c>
      <c r="D346" s="31" t="s">
        <v>767</v>
      </c>
      <c r="E346" s="31">
        <v>109156083.04099999</v>
      </c>
      <c r="F346" s="31">
        <v>196850.41089999999</v>
      </c>
      <c r="G346" s="31">
        <v>0</v>
      </c>
      <c r="H346" s="31">
        <v>31570926.863499999</v>
      </c>
      <c r="I346" s="31">
        <f t="shared" si="60"/>
        <v>140923860.3154</v>
      </c>
      <c r="J346" s="89"/>
      <c r="K346" s="125"/>
      <c r="L346" s="125"/>
      <c r="M346" s="90">
        <v>15</v>
      </c>
      <c r="N346" s="31" t="s">
        <v>768</v>
      </c>
      <c r="O346" s="31">
        <v>118516089.6934</v>
      </c>
      <c r="P346" s="31">
        <v>213730.10370000001</v>
      </c>
      <c r="Q346" s="31">
        <v>-1564740.79</v>
      </c>
      <c r="R346" s="31">
        <v>29905340.2612</v>
      </c>
      <c r="S346" s="31">
        <f t="shared" si="58"/>
        <v>147070419.2683</v>
      </c>
    </row>
    <row r="347" spans="1:19" ht="24.75" customHeight="1" x14ac:dyDescent="0.2">
      <c r="A347" s="125"/>
      <c r="B347" s="125"/>
      <c r="C347" s="10">
        <v>11</v>
      </c>
      <c r="D347" s="31" t="s">
        <v>769</v>
      </c>
      <c r="E347" s="31">
        <v>151842445.0061</v>
      </c>
      <c r="F347" s="31">
        <v>273830.3432</v>
      </c>
      <c r="G347" s="31">
        <v>0</v>
      </c>
      <c r="H347" s="31">
        <v>43003910.705600001</v>
      </c>
      <c r="I347" s="31">
        <f t="shared" si="60"/>
        <v>195120186.05489999</v>
      </c>
      <c r="J347" s="89"/>
      <c r="K347" s="125"/>
      <c r="L347" s="125"/>
      <c r="M347" s="90">
        <v>16</v>
      </c>
      <c r="N347" s="31" t="s">
        <v>770</v>
      </c>
      <c r="O347" s="31">
        <v>131699569.8109</v>
      </c>
      <c r="P347" s="31">
        <v>237504.9901</v>
      </c>
      <c r="Q347" s="31">
        <v>-1564740.79</v>
      </c>
      <c r="R347" s="31">
        <v>39227092.490199998</v>
      </c>
      <c r="S347" s="31">
        <f t="shared" si="58"/>
        <v>169599426.50119999</v>
      </c>
    </row>
    <row r="348" spans="1:19" ht="24.75" customHeight="1" x14ac:dyDescent="0.2">
      <c r="A348" s="125"/>
      <c r="B348" s="125"/>
      <c r="C348" s="10">
        <v>12</v>
      </c>
      <c r="D348" s="31" t="s">
        <v>771</v>
      </c>
      <c r="E348" s="31">
        <v>112266768.61319999</v>
      </c>
      <c r="F348" s="31">
        <v>202460.17370000001</v>
      </c>
      <c r="G348" s="31">
        <v>0</v>
      </c>
      <c r="H348" s="31">
        <v>32260182.743799999</v>
      </c>
      <c r="I348" s="31">
        <f t="shared" si="60"/>
        <v>144729411.5307</v>
      </c>
      <c r="J348" s="89"/>
      <c r="K348" s="125"/>
      <c r="L348" s="125"/>
      <c r="M348" s="90">
        <v>17</v>
      </c>
      <c r="N348" s="31" t="s">
        <v>772</v>
      </c>
      <c r="O348" s="31">
        <v>130635635.03829999</v>
      </c>
      <c r="P348" s="31">
        <v>235586.30650000001</v>
      </c>
      <c r="Q348" s="31">
        <v>-1564740.79</v>
      </c>
      <c r="R348" s="31">
        <v>36474712.866099998</v>
      </c>
      <c r="S348" s="31">
        <f t="shared" si="58"/>
        <v>165781193.42089999</v>
      </c>
    </row>
    <row r="349" spans="1:19" ht="24.75" customHeight="1" x14ac:dyDescent="0.2">
      <c r="A349" s="125"/>
      <c r="B349" s="125"/>
      <c r="C349" s="10">
        <v>13</v>
      </c>
      <c r="D349" s="31" t="s">
        <v>773</v>
      </c>
      <c r="E349" s="31">
        <v>94771452.481399998</v>
      </c>
      <c r="F349" s="31">
        <v>170909.38810000001</v>
      </c>
      <c r="G349" s="31">
        <v>0</v>
      </c>
      <c r="H349" s="31">
        <v>30889580.120099999</v>
      </c>
      <c r="I349" s="31">
        <f t="shared" si="60"/>
        <v>125831941.9896</v>
      </c>
      <c r="J349" s="89"/>
      <c r="K349" s="125"/>
      <c r="L349" s="125"/>
      <c r="M349" s="90">
        <v>18</v>
      </c>
      <c r="N349" s="31" t="s">
        <v>774</v>
      </c>
      <c r="O349" s="31">
        <v>146274877.56889999</v>
      </c>
      <c r="P349" s="31">
        <v>263789.87729999999</v>
      </c>
      <c r="Q349" s="31">
        <v>-1564740.79</v>
      </c>
      <c r="R349" s="31">
        <v>38652773.057400003</v>
      </c>
      <c r="S349" s="31">
        <f t="shared" si="58"/>
        <v>183626699.71359998</v>
      </c>
    </row>
    <row r="350" spans="1:19" ht="24.75" customHeight="1" x14ac:dyDescent="0.2">
      <c r="A350" s="125"/>
      <c r="B350" s="125"/>
      <c r="C350" s="10">
        <v>14</v>
      </c>
      <c r="D350" s="31" t="s">
        <v>775</v>
      </c>
      <c r="E350" s="31">
        <v>130260337.2358</v>
      </c>
      <c r="F350" s="31">
        <v>234909.5001</v>
      </c>
      <c r="G350" s="31">
        <v>0</v>
      </c>
      <c r="H350" s="31">
        <v>39848382.784699999</v>
      </c>
      <c r="I350" s="31">
        <f t="shared" si="60"/>
        <v>170343629.52059999</v>
      </c>
      <c r="J350" s="89"/>
      <c r="K350" s="125"/>
      <c r="L350" s="125"/>
      <c r="M350" s="90">
        <v>19</v>
      </c>
      <c r="N350" s="31" t="s">
        <v>776</v>
      </c>
      <c r="O350" s="31">
        <v>134859542.22569999</v>
      </c>
      <c r="P350" s="31">
        <v>243203.6361</v>
      </c>
      <c r="Q350" s="31">
        <v>-1564740.79</v>
      </c>
      <c r="R350" s="31">
        <v>30592854.680100001</v>
      </c>
      <c r="S350" s="31">
        <f t="shared" si="58"/>
        <v>164130859.75189999</v>
      </c>
    </row>
    <row r="351" spans="1:19" ht="24.75" customHeight="1" x14ac:dyDescent="0.2">
      <c r="A351" s="125"/>
      <c r="B351" s="125"/>
      <c r="C351" s="10">
        <v>15</v>
      </c>
      <c r="D351" s="31" t="s">
        <v>777</v>
      </c>
      <c r="E351" s="31">
        <v>146509532.31380001</v>
      </c>
      <c r="F351" s="31">
        <v>264213.05</v>
      </c>
      <c r="G351" s="31">
        <v>0</v>
      </c>
      <c r="H351" s="31">
        <v>42893327.911499999</v>
      </c>
      <c r="I351" s="31">
        <f t="shared" si="60"/>
        <v>189667073.27530003</v>
      </c>
      <c r="J351" s="89"/>
      <c r="K351" s="125"/>
      <c r="L351" s="125"/>
      <c r="M351" s="90">
        <v>20</v>
      </c>
      <c r="N351" s="31" t="s">
        <v>778</v>
      </c>
      <c r="O351" s="31">
        <v>122724151.1459</v>
      </c>
      <c r="P351" s="31">
        <v>221318.85740000001</v>
      </c>
      <c r="Q351" s="31">
        <v>-1564740.79</v>
      </c>
      <c r="R351" s="31">
        <v>27292567.786600001</v>
      </c>
      <c r="S351" s="31">
        <f t="shared" si="58"/>
        <v>148673296.99989998</v>
      </c>
    </row>
    <row r="352" spans="1:19" ht="24.75" customHeight="1" x14ac:dyDescent="0.2">
      <c r="A352" s="125"/>
      <c r="B352" s="125"/>
      <c r="C352" s="10">
        <v>16</v>
      </c>
      <c r="D352" s="31" t="s">
        <v>779</v>
      </c>
      <c r="E352" s="31">
        <v>107377379.2298</v>
      </c>
      <c r="F352" s="31">
        <v>193642.7236</v>
      </c>
      <c r="G352" s="31">
        <v>0</v>
      </c>
      <c r="H352" s="31">
        <v>32509719.6395</v>
      </c>
      <c r="I352" s="31">
        <f t="shared" si="60"/>
        <v>140080741.59290001</v>
      </c>
      <c r="J352" s="89"/>
      <c r="K352" s="125"/>
      <c r="L352" s="125"/>
      <c r="M352" s="90">
        <v>21</v>
      </c>
      <c r="N352" s="31" t="s">
        <v>780</v>
      </c>
      <c r="O352" s="31">
        <v>126509717.57340001</v>
      </c>
      <c r="P352" s="31">
        <v>228145.69</v>
      </c>
      <c r="Q352" s="31">
        <v>-1564740.79</v>
      </c>
      <c r="R352" s="31">
        <v>35364894.075900003</v>
      </c>
      <c r="S352" s="31">
        <f t="shared" si="58"/>
        <v>160538016.54930001</v>
      </c>
    </row>
    <row r="353" spans="1:19" ht="24.75" customHeight="1" x14ac:dyDescent="0.2">
      <c r="A353" s="125"/>
      <c r="B353" s="125"/>
      <c r="C353" s="10">
        <v>17</v>
      </c>
      <c r="D353" s="31" t="s">
        <v>781</v>
      </c>
      <c r="E353" s="31">
        <v>113625621.8136</v>
      </c>
      <c r="F353" s="31">
        <v>204910.70869999999</v>
      </c>
      <c r="G353" s="31">
        <v>0</v>
      </c>
      <c r="H353" s="31">
        <v>34943266.719400004</v>
      </c>
      <c r="I353" s="31">
        <f t="shared" si="60"/>
        <v>148773799.24169999</v>
      </c>
      <c r="J353" s="89"/>
      <c r="K353" s="125"/>
      <c r="L353" s="125"/>
      <c r="M353" s="90">
        <v>22</v>
      </c>
      <c r="N353" s="31" t="s">
        <v>782</v>
      </c>
      <c r="O353" s="31">
        <v>121722006.0132</v>
      </c>
      <c r="P353" s="31">
        <v>219511.6042</v>
      </c>
      <c r="Q353" s="31">
        <v>-1564740.79</v>
      </c>
      <c r="R353" s="31">
        <v>34108719.973399997</v>
      </c>
      <c r="S353" s="31">
        <f t="shared" si="58"/>
        <v>154485496.8008</v>
      </c>
    </row>
    <row r="354" spans="1:19" ht="24.75" customHeight="1" x14ac:dyDescent="0.2">
      <c r="A354" s="125"/>
      <c r="B354" s="125"/>
      <c r="C354" s="10">
        <v>18</v>
      </c>
      <c r="D354" s="31" t="s">
        <v>783</v>
      </c>
      <c r="E354" s="31">
        <v>118509537.18099999</v>
      </c>
      <c r="F354" s="31">
        <v>213718.28700000001</v>
      </c>
      <c r="G354" s="31">
        <v>0</v>
      </c>
      <c r="H354" s="31">
        <v>37122197.641400002</v>
      </c>
      <c r="I354" s="31">
        <f t="shared" si="60"/>
        <v>155845453.1094</v>
      </c>
      <c r="J354" s="89"/>
      <c r="K354" s="107"/>
      <c r="L354" s="107"/>
      <c r="M354" s="90">
        <v>23</v>
      </c>
      <c r="N354" s="31" t="s">
        <v>784</v>
      </c>
      <c r="O354" s="31">
        <v>114114353.8452</v>
      </c>
      <c r="P354" s="31">
        <v>205792.08059999999</v>
      </c>
      <c r="Q354" s="31">
        <v>-1564740.79</v>
      </c>
      <c r="R354" s="31">
        <v>30676880.188999999</v>
      </c>
      <c r="S354" s="31">
        <f t="shared" si="58"/>
        <v>143432285.32479998</v>
      </c>
    </row>
    <row r="355" spans="1:19" ht="24.75" customHeight="1" x14ac:dyDescent="0.2">
      <c r="A355" s="125"/>
      <c r="B355" s="125"/>
      <c r="C355" s="10">
        <v>19</v>
      </c>
      <c r="D355" s="31" t="s">
        <v>785</v>
      </c>
      <c r="E355" s="31">
        <v>122437724.38259999</v>
      </c>
      <c r="F355" s="31">
        <v>220802.31969999999</v>
      </c>
      <c r="G355" s="31">
        <v>0</v>
      </c>
      <c r="H355" s="31">
        <v>35771839.505599998</v>
      </c>
      <c r="I355" s="31">
        <f t="shared" si="60"/>
        <v>158430366.20789999</v>
      </c>
      <c r="J355" s="89"/>
      <c r="K355" s="10"/>
      <c r="L355" s="113" t="s">
        <v>786</v>
      </c>
      <c r="M355" s="114"/>
      <c r="N355" s="115"/>
      <c r="O355" s="34">
        <f t="shared" ref="O355:S355" si="61">SUM(O332:O354)</f>
        <v>3015147070.9530997</v>
      </c>
      <c r="P355" s="34">
        <f t="shared" si="61"/>
        <v>5437470.1179999998</v>
      </c>
      <c r="Q355" s="34">
        <f t="shared" si="61"/>
        <v>-35989038.169999987</v>
      </c>
      <c r="R355" s="34">
        <f t="shared" si="61"/>
        <v>781883868.62659991</v>
      </c>
      <c r="S355" s="34">
        <f t="shared" si="61"/>
        <v>3766479371.5277004</v>
      </c>
    </row>
    <row r="356" spans="1:19" ht="24.75" customHeight="1" x14ac:dyDescent="0.2">
      <c r="A356" s="125"/>
      <c r="B356" s="125"/>
      <c r="C356" s="10">
        <v>20</v>
      </c>
      <c r="D356" s="31" t="s">
        <v>787</v>
      </c>
      <c r="E356" s="31">
        <v>123496404.8576</v>
      </c>
      <c r="F356" s="31">
        <v>222711.52789999999</v>
      </c>
      <c r="G356" s="31">
        <v>0</v>
      </c>
      <c r="H356" s="31">
        <v>36265398.669500001</v>
      </c>
      <c r="I356" s="31">
        <f t="shared" si="60"/>
        <v>159984515.05500001</v>
      </c>
      <c r="J356" s="89"/>
      <c r="K356" s="109">
        <v>34</v>
      </c>
      <c r="L356" s="109" t="s">
        <v>88</v>
      </c>
      <c r="M356" s="90">
        <v>1</v>
      </c>
      <c r="N356" s="31" t="s">
        <v>788</v>
      </c>
      <c r="O356" s="31">
        <v>113266767.5564</v>
      </c>
      <c r="P356" s="31">
        <v>204263.55650000001</v>
      </c>
      <c r="Q356" s="31">
        <v>0</v>
      </c>
      <c r="R356" s="31">
        <v>28649790.9888</v>
      </c>
      <c r="S356" s="31">
        <f t="shared" ref="S356:S371" si="62">O356+P356+Q356+R356</f>
        <v>142120822.10170001</v>
      </c>
    </row>
    <row r="357" spans="1:19" ht="24.75" customHeight="1" x14ac:dyDescent="0.2">
      <c r="A357" s="125"/>
      <c r="B357" s="125"/>
      <c r="C357" s="10">
        <v>21</v>
      </c>
      <c r="D357" s="31" t="s">
        <v>789</v>
      </c>
      <c r="E357" s="31">
        <v>115691368.9666</v>
      </c>
      <c r="F357" s="31">
        <v>208636.04560000001</v>
      </c>
      <c r="G357" s="31">
        <v>0</v>
      </c>
      <c r="H357" s="31">
        <v>34937389.2874</v>
      </c>
      <c r="I357" s="31">
        <f t="shared" si="60"/>
        <v>150837394.29960001</v>
      </c>
      <c r="J357" s="89"/>
      <c r="K357" s="125"/>
      <c r="L357" s="125"/>
      <c r="M357" s="90">
        <v>2</v>
      </c>
      <c r="N357" s="31" t="s">
        <v>790</v>
      </c>
      <c r="O357" s="31">
        <v>193825523.331</v>
      </c>
      <c r="P357" s="31">
        <v>349541.98469999997</v>
      </c>
      <c r="Q357" s="31">
        <v>0</v>
      </c>
      <c r="R357" s="31">
        <v>37503235.243199997</v>
      </c>
      <c r="S357" s="31">
        <f t="shared" si="62"/>
        <v>231678300.5589</v>
      </c>
    </row>
    <row r="358" spans="1:19" ht="24.75" customHeight="1" x14ac:dyDescent="0.2">
      <c r="A358" s="125"/>
      <c r="B358" s="125"/>
      <c r="C358" s="10">
        <v>22</v>
      </c>
      <c r="D358" s="31" t="s">
        <v>791</v>
      </c>
      <c r="E358" s="31">
        <v>106118963.154</v>
      </c>
      <c r="F358" s="31">
        <v>191373.31529999999</v>
      </c>
      <c r="G358" s="31">
        <v>0</v>
      </c>
      <c r="H358" s="31">
        <v>32543678.135299999</v>
      </c>
      <c r="I358" s="31">
        <f t="shared" si="60"/>
        <v>138854014.60460001</v>
      </c>
      <c r="J358" s="89"/>
      <c r="K358" s="125"/>
      <c r="L358" s="125"/>
      <c r="M358" s="90">
        <v>3</v>
      </c>
      <c r="N358" s="31" t="s">
        <v>792</v>
      </c>
      <c r="O358" s="31">
        <v>133122481.0265</v>
      </c>
      <c r="P358" s="31">
        <v>240071.0465</v>
      </c>
      <c r="Q358" s="31">
        <v>0</v>
      </c>
      <c r="R358" s="31">
        <v>32073939.318999998</v>
      </c>
      <c r="S358" s="31">
        <f t="shared" si="62"/>
        <v>165436491.39199999</v>
      </c>
    </row>
    <row r="359" spans="1:19" ht="24.75" customHeight="1" x14ac:dyDescent="0.2">
      <c r="A359" s="125"/>
      <c r="B359" s="125"/>
      <c r="C359" s="10">
        <v>23</v>
      </c>
      <c r="D359" s="31" t="s">
        <v>793</v>
      </c>
      <c r="E359" s="31">
        <v>130231154.6022</v>
      </c>
      <c r="F359" s="31">
        <v>234856.8726</v>
      </c>
      <c r="G359" s="31">
        <v>0</v>
      </c>
      <c r="H359" s="31">
        <v>37158550.646499999</v>
      </c>
      <c r="I359" s="31">
        <f t="shared" si="60"/>
        <v>167624562.12130001</v>
      </c>
      <c r="J359" s="89"/>
      <c r="K359" s="125"/>
      <c r="L359" s="125"/>
      <c r="M359" s="90">
        <v>4</v>
      </c>
      <c r="N359" s="31" t="s">
        <v>794</v>
      </c>
      <c r="O359" s="31">
        <v>158949038.46070001</v>
      </c>
      <c r="P359" s="31">
        <v>286646.26520000002</v>
      </c>
      <c r="Q359" s="31">
        <v>0</v>
      </c>
      <c r="R359" s="31">
        <v>28712193.352899998</v>
      </c>
      <c r="S359" s="31">
        <f t="shared" si="62"/>
        <v>187947878.07879999</v>
      </c>
    </row>
    <row r="360" spans="1:19" ht="24.75" customHeight="1" x14ac:dyDescent="0.2">
      <c r="A360" s="125"/>
      <c r="B360" s="125"/>
      <c r="C360" s="10">
        <v>24</v>
      </c>
      <c r="D360" s="31" t="s">
        <v>795</v>
      </c>
      <c r="E360" s="31">
        <v>96307040.130899996</v>
      </c>
      <c r="F360" s="31">
        <v>173678.6434</v>
      </c>
      <c r="G360" s="31">
        <v>0</v>
      </c>
      <c r="H360" s="31">
        <v>28871734.370700002</v>
      </c>
      <c r="I360" s="31">
        <f t="shared" si="60"/>
        <v>125352453.145</v>
      </c>
      <c r="J360" s="89"/>
      <c r="K360" s="125"/>
      <c r="L360" s="125"/>
      <c r="M360" s="90">
        <v>5</v>
      </c>
      <c r="N360" s="31" t="s">
        <v>796</v>
      </c>
      <c r="O360" s="31">
        <v>171719873.16670001</v>
      </c>
      <c r="P360" s="31">
        <v>309676.99320000003</v>
      </c>
      <c r="Q360" s="31">
        <v>0</v>
      </c>
      <c r="R360" s="31">
        <v>40101930.905400001</v>
      </c>
      <c r="S360" s="31">
        <f t="shared" si="62"/>
        <v>212131481.06530002</v>
      </c>
    </row>
    <row r="361" spans="1:19" ht="24.75" customHeight="1" x14ac:dyDescent="0.2">
      <c r="A361" s="125"/>
      <c r="B361" s="125"/>
      <c r="C361" s="10">
        <v>25</v>
      </c>
      <c r="D361" s="31" t="s">
        <v>797</v>
      </c>
      <c r="E361" s="31">
        <v>120876835.723</v>
      </c>
      <c r="F361" s="31">
        <v>217987.43700000001</v>
      </c>
      <c r="G361" s="31">
        <v>0</v>
      </c>
      <c r="H361" s="31">
        <v>32719638.289999999</v>
      </c>
      <c r="I361" s="31">
        <f t="shared" si="60"/>
        <v>153814461.45000002</v>
      </c>
      <c r="J361" s="89"/>
      <c r="K361" s="125"/>
      <c r="L361" s="125"/>
      <c r="M361" s="90">
        <v>6</v>
      </c>
      <c r="N361" s="31" t="s">
        <v>798</v>
      </c>
      <c r="O361" s="31">
        <v>118959023.0359</v>
      </c>
      <c r="P361" s="31">
        <v>214528.8829</v>
      </c>
      <c r="Q361" s="31">
        <v>0</v>
      </c>
      <c r="R361" s="31">
        <v>28441758.921300001</v>
      </c>
      <c r="S361" s="31">
        <f t="shared" si="62"/>
        <v>147615310.84009999</v>
      </c>
    </row>
    <row r="362" spans="1:19" ht="24.75" customHeight="1" x14ac:dyDescent="0.2">
      <c r="A362" s="125"/>
      <c r="B362" s="125"/>
      <c r="C362" s="10">
        <v>26</v>
      </c>
      <c r="D362" s="31" t="s">
        <v>799</v>
      </c>
      <c r="E362" s="31">
        <v>109936869.45829999</v>
      </c>
      <c r="F362" s="31">
        <v>198258.46909999999</v>
      </c>
      <c r="G362" s="31">
        <v>0</v>
      </c>
      <c r="H362" s="31">
        <v>32785523.5768</v>
      </c>
      <c r="I362" s="31">
        <f t="shared" si="60"/>
        <v>142920651.50419998</v>
      </c>
      <c r="J362" s="89"/>
      <c r="K362" s="125"/>
      <c r="L362" s="125"/>
      <c r="M362" s="90">
        <v>7</v>
      </c>
      <c r="N362" s="31" t="s">
        <v>800</v>
      </c>
      <c r="O362" s="31">
        <v>114418131.6991</v>
      </c>
      <c r="P362" s="31">
        <v>206339.90890000001</v>
      </c>
      <c r="Q362" s="31">
        <v>0</v>
      </c>
      <c r="R362" s="31">
        <v>32490003.453899998</v>
      </c>
      <c r="S362" s="31">
        <f t="shared" si="62"/>
        <v>147114475.06189999</v>
      </c>
    </row>
    <row r="363" spans="1:19" ht="24.75" customHeight="1" x14ac:dyDescent="0.2">
      <c r="A363" s="107"/>
      <c r="B363" s="107"/>
      <c r="C363" s="10">
        <v>27</v>
      </c>
      <c r="D363" s="31" t="s">
        <v>801</v>
      </c>
      <c r="E363" s="31">
        <v>101870212.9877</v>
      </c>
      <c r="F363" s="31">
        <v>183711.18419999999</v>
      </c>
      <c r="G363" s="31">
        <v>0</v>
      </c>
      <c r="H363" s="31">
        <v>30173476.711100001</v>
      </c>
      <c r="I363" s="31">
        <f t="shared" si="60"/>
        <v>132227400.883</v>
      </c>
      <c r="J363" s="89"/>
      <c r="K363" s="125"/>
      <c r="L363" s="125"/>
      <c r="M363" s="90">
        <v>8</v>
      </c>
      <c r="N363" s="31" t="s">
        <v>802</v>
      </c>
      <c r="O363" s="31">
        <v>177592588.09459999</v>
      </c>
      <c r="P363" s="31">
        <v>320267.75750000001</v>
      </c>
      <c r="Q363" s="31">
        <v>0</v>
      </c>
      <c r="R363" s="31">
        <v>36553340.651299998</v>
      </c>
      <c r="S363" s="31">
        <f t="shared" si="62"/>
        <v>214466196.50339997</v>
      </c>
    </row>
    <row r="364" spans="1:19" ht="24.75" customHeight="1" x14ac:dyDescent="0.2">
      <c r="A364" s="10"/>
      <c r="B364" s="113" t="s">
        <v>803</v>
      </c>
      <c r="C364" s="114"/>
      <c r="D364" s="115"/>
      <c r="E364" s="34">
        <f t="shared" ref="E364:I364" si="63">SUM(E337:E363)</f>
        <v>3185376235.9523997</v>
      </c>
      <c r="F364" s="34">
        <f t="shared" si="63"/>
        <v>5744458.7907000007</v>
      </c>
      <c r="G364" s="34">
        <f t="shared" si="63"/>
        <v>0</v>
      </c>
      <c r="H364" s="34">
        <f t="shared" si="63"/>
        <v>942620037.19669998</v>
      </c>
      <c r="I364" s="34">
        <f t="shared" si="63"/>
        <v>4133740731.9397998</v>
      </c>
      <c r="J364" s="89"/>
      <c r="K364" s="125"/>
      <c r="L364" s="125"/>
      <c r="M364" s="90">
        <v>9</v>
      </c>
      <c r="N364" s="31" t="s">
        <v>804</v>
      </c>
      <c r="O364" s="31">
        <v>126417379.1953</v>
      </c>
      <c r="P364" s="31">
        <v>227979.1684</v>
      </c>
      <c r="Q364" s="31">
        <v>0</v>
      </c>
      <c r="R364" s="31">
        <v>28984296.684999999</v>
      </c>
      <c r="S364" s="31">
        <f t="shared" si="62"/>
        <v>155629655.0487</v>
      </c>
    </row>
    <row r="365" spans="1:19" ht="24.75" customHeight="1" x14ac:dyDescent="0.2">
      <c r="A365" s="109">
        <v>18</v>
      </c>
      <c r="B365" s="109" t="s">
        <v>65</v>
      </c>
      <c r="C365" s="10">
        <v>1</v>
      </c>
      <c r="D365" s="31" t="s">
        <v>805</v>
      </c>
      <c r="E365" s="31">
        <v>190730408.0557</v>
      </c>
      <c r="F365" s="31">
        <v>343960.30109999998</v>
      </c>
      <c r="G365" s="31">
        <v>0</v>
      </c>
      <c r="H365" s="31">
        <v>43788101.748099998</v>
      </c>
      <c r="I365" s="31">
        <f t="shared" ref="I365:I387" si="64">E365+F365+G365+H365</f>
        <v>234862470.1049</v>
      </c>
      <c r="J365" s="89"/>
      <c r="K365" s="125"/>
      <c r="L365" s="125"/>
      <c r="M365" s="90">
        <v>10</v>
      </c>
      <c r="N365" s="31" t="s">
        <v>806</v>
      </c>
      <c r="O365" s="31">
        <v>116720877.3796</v>
      </c>
      <c r="P365" s="31">
        <v>210492.6453</v>
      </c>
      <c r="Q365" s="31">
        <v>0</v>
      </c>
      <c r="R365" s="31">
        <v>29351382.220100001</v>
      </c>
      <c r="S365" s="31">
        <f t="shared" si="62"/>
        <v>146282752.245</v>
      </c>
    </row>
    <row r="366" spans="1:19" ht="24.75" customHeight="1" x14ac:dyDescent="0.2">
      <c r="A366" s="125"/>
      <c r="B366" s="125"/>
      <c r="C366" s="10">
        <v>2</v>
      </c>
      <c r="D366" s="31" t="s">
        <v>807</v>
      </c>
      <c r="E366" s="31">
        <v>193939702.65220001</v>
      </c>
      <c r="F366" s="31">
        <v>349747.89390000002</v>
      </c>
      <c r="G366" s="31">
        <v>0</v>
      </c>
      <c r="H366" s="31">
        <v>52196965.438500002</v>
      </c>
      <c r="I366" s="31">
        <f t="shared" si="64"/>
        <v>246486415.98460001</v>
      </c>
      <c r="J366" s="89"/>
      <c r="K366" s="125"/>
      <c r="L366" s="125"/>
      <c r="M366" s="90">
        <v>11</v>
      </c>
      <c r="N366" s="31" t="s">
        <v>808</v>
      </c>
      <c r="O366" s="31">
        <v>174184669.08840001</v>
      </c>
      <c r="P366" s="31">
        <v>314121.96850000002</v>
      </c>
      <c r="Q366" s="31">
        <v>0</v>
      </c>
      <c r="R366" s="31">
        <v>38628074.137400001</v>
      </c>
      <c r="S366" s="31">
        <f t="shared" si="62"/>
        <v>213126865.1943</v>
      </c>
    </row>
    <row r="367" spans="1:19" ht="24.75" customHeight="1" x14ac:dyDescent="0.2">
      <c r="A367" s="125"/>
      <c r="B367" s="125"/>
      <c r="C367" s="10">
        <v>3</v>
      </c>
      <c r="D367" s="31" t="s">
        <v>809</v>
      </c>
      <c r="E367" s="31">
        <v>160500591.56889999</v>
      </c>
      <c r="F367" s="31">
        <v>289444.31229999999</v>
      </c>
      <c r="G367" s="31">
        <v>0</v>
      </c>
      <c r="H367" s="31">
        <v>46259815.855400003</v>
      </c>
      <c r="I367" s="31">
        <f t="shared" si="64"/>
        <v>207049851.73659998</v>
      </c>
      <c r="J367" s="89"/>
      <c r="K367" s="125"/>
      <c r="L367" s="125"/>
      <c r="M367" s="90">
        <v>12</v>
      </c>
      <c r="N367" s="31" t="s">
        <v>810</v>
      </c>
      <c r="O367" s="31">
        <v>137872796.92879999</v>
      </c>
      <c r="P367" s="31">
        <v>248637.69349999999</v>
      </c>
      <c r="Q367" s="31">
        <v>0</v>
      </c>
      <c r="R367" s="31">
        <v>32163769.699000001</v>
      </c>
      <c r="S367" s="31">
        <f t="shared" si="62"/>
        <v>170285204.3213</v>
      </c>
    </row>
    <row r="368" spans="1:19" ht="24.75" customHeight="1" x14ac:dyDescent="0.2">
      <c r="A368" s="125"/>
      <c r="B368" s="125"/>
      <c r="C368" s="10">
        <v>4</v>
      </c>
      <c r="D368" s="31" t="s">
        <v>811</v>
      </c>
      <c r="E368" s="31">
        <v>123583159.3756</v>
      </c>
      <c r="F368" s="31">
        <v>222867.9797</v>
      </c>
      <c r="G368" s="31">
        <v>0</v>
      </c>
      <c r="H368" s="31">
        <v>33521098.824000001</v>
      </c>
      <c r="I368" s="31">
        <f t="shared" si="64"/>
        <v>157327126.17930001</v>
      </c>
      <c r="J368" s="89"/>
      <c r="K368" s="125"/>
      <c r="L368" s="125"/>
      <c r="M368" s="90">
        <v>13</v>
      </c>
      <c r="N368" s="31" t="s">
        <v>812</v>
      </c>
      <c r="O368" s="31">
        <v>118499829.5235</v>
      </c>
      <c r="P368" s="31">
        <v>213700.78039999999</v>
      </c>
      <c r="Q368" s="31">
        <v>0</v>
      </c>
      <c r="R368" s="31">
        <v>30489136.952399999</v>
      </c>
      <c r="S368" s="31">
        <f t="shared" si="62"/>
        <v>149202667.25629997</v>
      </c>
    </row>
    <row r="369" spans="1:19" ht="24.75" customHeight="1" x14ac:dyDescent="0.2">
      <c r="A369" s="125"/>
      <c r="B369" s="125"/>
      <c r="C369" s="10">
        <v>5</v>
      </c>
      <c r="D369" s="31" t="s">
        <v>813</v>
      </c>
      <c r="E369" s="31">
        <v>203165135.0291</v>
      </c>
      <c r="F369" s="31">
        <v>366384.89760000003</v>
      </c>
      <c r="G369" s="31">
        <v>0</v>
      </c>
      <c r="H369" s="31">
        <v>56694216.749300003</v>
      </c>
      <c r="I369" s="31">
        <f t="shared" si="64"/>
        <v>260225736.676</v>
      </c>
      <c r="J369" s="89"/>
      <c r="K369" s="125"/>
      <c r="L369" s="125"/>
      <c r="M369" s="90">
        <v>14</v>
      </c>
      <c r="N369" s="31" t="s">
        <v>814</v>
      </c>
      <c r="O369" s="31">
        <v>169734176.13159999</v>
      </c>
      <c r="P369" s="31">
        <v>306096.01750000002</v>
      </c>
      <c r="Q369" s="31">
        <v>0</v>
      </c>
      <c r="R369" s="31">
        <v>39869518.3794</v>
      </c>
      <c r="S369" s="31">
        <f t="shared" si="62"/>
        <v>209909790.52850002</v>
      </c>
    </row>
    <row r="370" spans="1:19" ht="24.75" customHeight="1" x14ac:dyDescent="0.2">
      <c r="A370" s="125"/>
      <c r="B370" s="125"/>
      <c r="C370" s="10">
        <v>6</v>
      </c>
      <c r="D370" s="31" t="s">
        <v>815</v>
      </c>
      <c r="E370" s="31">
        <v>136102313.9603</v>
      </c>
      <c r="F370" s="31">
        <v>245444.8316</v>
      </c>
      <c r="G370" s="31">
        <v>0</v>
      </c>
      <c r="H370" s="31">
        <v>39547861.104500003</v>
      </c>
      <c r="I370" s="31">
        <f t="shared" si="64"/>
        <v>175895619.8964</v>
      </c>
      <c r="J370" s="89"/>
      <c r="K370" s="125"/>
      <c r="L370" s="125"/>
      <c r="M370" s="90">
        <v>15</v>
      </c>
      <c r="N370" s="31" t="s">
        <v>816</v>
      </c>
      <c r="O370" s="31">
        <v>112519041.939</v>
      </c>
      <c r="P370" s="31">
        <v>202915.1195</v>
      </c>
      <c r="Q370" s="31">
        <v>0</v>
      </c>
      <c r="R370" s="31">
        <v>28830395.040399998</v>
      </c>
      <c r="S370" s="31">
        <f t="shared" si="62"/>
        <v>141552352.09889999</v>
      </c>
    </row>
    <row r="371" spans="1:19" ht="24.75" customHeight="1" x14ac:dyDescent="0.2">
      <c r="A371" s="125"/>
      <c r="B371" s="125"/>
      <c r="C371" s="10">
        <v>7</v>
      </c>
      <c r="D371" s="31" t="s">
        <v>817</v>
      </c>
      <c r="E371" s="31">
        <v>118680950.07709999</v>
      </c>
      <c r="F371" s="31">
        <v>214027.41039999999</v>
      </c>
      <c r="G371" s="31">
        <v>0</v>
      </c>
      <c r="H371" s="31">
        <v>36750711.412100002</v>
      </c>
      <c r="I371" s="31">
        <f t="shared" si="64"/>
        <v>155645688.8996</v>
      </c>
      <c r="J371" s="89"/>
      <c r="K371" s="107"/>
      <c r="L371" s="107"/>
      <c r="M371" s="90">
        <v>16</v>
      </c>
      <c r="N371" s="31" t="s">
        <v>818</v>
      </c>
      <c r="O371" s="31">
        <v>122060620.4815</v>
      </c>
      <c r="P371" s="31">
        <v>220122.25630000001</v>
      </c>
      <c r="Q371" s="31">
        <v>0</v>
      </c>
      <c r="R371" s="31">
        <v>31584298.4432</v>
      </c>
      <c r="S371" s="31">
        <f t="shared" si="62"/>
        <v>153865041.18099999</v>
      </c>
    </row>
    <row r="372" spans="1:19" ht="24.75" customHeight="1" x14ac:dyDescent="0.2">
      <c r="A372" s="125"/>
      <c r="B372" s="125"/>
      <c r="C372" s="10">
        <v>8</v>
      </c>
      <c r="D372" s="31" t="s">
        <v>819</v>
      </c>
      <c r="E372" s="31">
        <v>158134584.52020001</v>
      </c>
      <c r="F372" s="31">
        <v>285177.4914</v>
      </c>
      <c r="G372" s="31">
        <v>0</v>
      </c>
      <c r="H372" s="31">
        <v>45701677.500699997</v>
      </c>
      <c r="I372" s="31">
        <f t="shared" si="64"/>
        <v>204121439.51230001</v>
      </c>
      <c r="J372" s="89"/>
      <c r="K372" s="10"/>
      <c r="L372" s="113" t="s">
        <v>820</v>
      </c>
      <c r="M372" s="114"/>
      <c r="N372" s="115"/>
      <c r="O372" s="34">
        <f t="shared" ref="O372:S372" si="65">SUM(O356:O371)</f>
        <v>2259862817.0386</v>
      </c>
      <c r="P372" s="34">
        <f t="shared" si="65"/>
        <v>4075402.0448000003</v>
      </c>
      <c r="Q372" s="34">
        <f t="shared" si="65"/>
        <v>0</v>
      </c>
      <c r="R372" s="34">
        <f t="shared" si="65"/>
        <v>524427064.39269996</v>
      </c>
      <c r="S372" s="34">
        <f t="shared" si="65"/>
        <v>2788365283.4761</v>
      </c>
    </row>
    <row r="373" spans="1:19" ht="24.75" customHeight="1" x14ac:dyDescent="0.2">
      <c r="A373" s="125"/>
      <c r="B373" s="125"/>
      <c r="C373" s="10">
        <v>9</v>
      </c>
      <c r="D373" s="31" t="s">
        <v>821</v>
      </c>
      <c r="E373" s="31">
        <v>174438896.24540001</v>
      </c>
      <c r="F373" s="31">
        <v>314580.43780000001</v>
      </c>
      <c r="G373" s="31">
        <v>0</v>
      </c>
      <c r="H373" s="31">
        <v>43201156.720700003</v>
      </c>
      <c r="I373" s="31">
        <f t="shared" si="64"/>
        <v>217954633.4039</v>
      </c>
      <c r="J373" s="89"/>
      <c r="K373" s="109">
        <v>35</v>
      </c>
      <c r="L373" s="109" t="s">
        <v>89</v>
      </c>
      <c r="M373" s="90">
        <v>1</v>
      </c>
      <c r="N373" s="31" t="s">
        <v>822</v>
      </c>
      <c r="O373" s="31">
        <v>126142392.8131</v>
      </c>
      <c r="P373" s="31">
        <v>227483.26209999999</v>
      </c>
      <c r="Q373" s="31">
        <v>0</v>
      </c>
      <c r="R373" s="31">
        <v>34001650.218999997</v>
      </c>
      <c r="S373" s="31">
        <f t="shared" ref="S373:S389" si="66">O373+P373+Q373+R373</f>
        <v>160371526.2942</v>
      </c>
    </row>
    <row r="374" spans="1:19" ht="24.75" customHeight="1" x14ac:dyDescent="0.2">
      <c r="A374" s="125"/>
      <c r="B374" s="125"/>
      <c r="C374" s="10">
        <v>10</v>
      </c>
      <c r="D374" s="31" t="s">
        <v>823</v>
      </c>
      <c r="E374" s="31">
        <v>164792581.02329999</v>
      </c>
      <c r="F374" s="31">
        <v>297184.42050000001</v>
      </c>
      <c r="G374" s="31">
        <v>0</v>
      </c>
      <c r="H374" s="31">
        <v>51431012.699000001</v>
      </c>
      <c r="I374" s="31">
        <f t="shared" si="64"/>
        <v>216520778.1428</v>
      </c>
      <c r="J374" s="89"/>
      <c r="K374" s="125"/>
      <c r="L374" s="125"/>
      <c r="M374" s="90">
        <v>2</v>
      </c>
      <c r="N374" s="31" t="s">
        <v>824</v>
      </c>
      <c r="O374" s="31">
        <v>139589046.16350001</v>
      </c>
      <c r="P374" s="31">
        <v>251732.7512</v>
      </c>
      <c r="Q374" s="31">
        <v>0</v>
      </c>
      <c r="R374" s="31">
        <v>31777078.498100001</v>
      </c>
      <c r="S374" s="31">
        <f t="shared" si="66"/>
        <v>171617857.41280001</v>
      </c>
    </row>
    <row r="375" spans="1:19" ht="24.75" customHeight="1" x14ac:dyDescent="0.2">
      <c r="A375" s="125"/>
      <c r="B375" s="125"/>
      <c r="C375" s="10">
        <v>11</v>
      </c>
      <c r="D375" s="31" t="s">
        <v>825</v>
      </c>
      <c r="E375" s="31">
        <v>175941858.40419999</v>
      </c>
      <c r="F375" s="31">
        <v>317290.85680000001</v>
      </c>
      <c r="G375" s="31">
        <v>0</v>
      </c>
      <c r="H375" s="31">
        <v>54674194.173199996</v>
      </c>
      <c r="I375" s="31">
        <f t="shared" si="64"/>
        <v>230933343.43419999</v>
      </c>
      <c r="J375" s="89"/>
      <c r="K375" s="125"/>
      <c r="L375" s="125"/>
      <c r="M375" s="90">
        <v>3</v>
      </c>
      <c r="N375" s="31" t="s">
        <v>826</v>
      </c>
      <c r="O375" s="31">
        <v>116876498.95190001</v>
      </c>
      <c r="P375" s="31">
        <v>210773.29079999999</v>
      </c>
      <c r="Q375" s="31">
        <v>0</v>
      </c>
      <c r="R375" s="31">
        <v>30245318.140999999</v>
      </c>
      <c r="S375" s="31">
        <f t="shared" si="66"/>
        <v>147332590.38370001</v>
      </c>
    </row>
    <row r="376" spans="1:19" ht="24.75" customHeight="1" x14ac:dyDescent="0.2">
      <c r="A376" s="125"/>
      <c r="B376" s="125"/>
      <c r="C376" s="10">
        <v>12</v>
      </c>
      <c r="D376" s="31" t="s">
        <v>827</v>
      </c>
      <c r="E376" s="31">
        <v>152044390.9499</v>
      </c>
      <c r="F376" s="31">
        <v>274194.5295</v>
      </c>
      <c r="G376" s="31">
        <v>0</v>
      </c>
      <c r="H376" s="31">
        <v>42959456.401000001</v>
      </c>
      <c r="I376" s="31">
        <f t="shared" si="64"/>
        <v>195278041.8804</v>
      </c>
      <c r="J376" s="89"/>
      <c r="K376" s="125"/>
      <c r="L376" s="125"/>
      <c r="M376" s="90">
        <v>4</v>
      </c>
      <c r="N376" s="31" t="s">
        <v>828</v>
      </c>
      <c r="O376" s="31">
        <v>130859067.8149</v>
      </c>
      <c r="P376" s="31">
        <v>235989.24170000001</v>
      </c>
      <c r="Q376" s="31">
        <v>0</v>
      </c>
      <c r="R376" s="31">
        <v>33792166.933799997</v>
      </c>
      <c r="S376" s="31">
        <f t="shared" si="66"/>
        <v>164887223.99039999</v>
      </c>
    </row>
    <row r="377" spans="1:19" ht="24.75" customHeight="1" x14ac:dyDescent="0.2">
      <c r="A377" s="125"/>
      <c r="B377" s="125"/>
      <c r="C377" s="10">
        <v>13</v>
      </c>
      <c r="D377" s="31" t="s">
        <v>829</v>
      </c>
      <c r="E377" s="31">
        <v>131726348.97040001</v>
      </c>
      <c r="F377" s="31">
        <v>237553.28330000001</v>
      </c>
      <c r="G377" s="31">
        <v>0</v>
      </c>
      <c r="H377" s="31">
        <v>41626948.243799999</v>
      </c>
      <c r="I377" s="31">
        <f t="shared" si="64"/>
        <v>173590850.4975</v>
      </c>
      <c r="J377" s="89"/>
      <c r="K377" s="125"/>
      <c r="L377" s="125"/>
      <c r="M377" s="90">
        <v>5</v>
      </c>
      <c r="N377" s="31" t="s">
        <v>830</v>
      </c>
      <c r="O377" s="31">
        <v>183539853.3854</v>
      </c>
      <c r="P377" s="31">
        <v>330992.96480000002</v>
      </c>
      <c r="Q377" s="31">
        <v>0</v>
      </c>
      <c r="R377" s="31">
        <v>45682356.934600003</v>
      </c>
      <c r="S377" s="31">
        <f t="shared" si="66"/>
        <v>229553203.28479999</v>
      </c>
    </row>
    <row r="378" spans="1:19" ht="24.75" customHeight="1" x14ac:dyDescent="0.2">
      <c r="A378" s="125"/>
      <c r="B378" s="125"/>
      <c r="C378" s="10">
        <v>14</v>
      </c>
      <c r="D378" s="31" t="s">
        <v>831</v>
      </c>
      <c r="E378" s="31">
        <v>135634902.79730001</v>
      </c>
      <c r="F378" s="31">
        <v>244601.90950000001</v>
      </c>
      <c r="G378" s="31">
        <v>0</v>
      </c>
      <c r="H378" s="31">
        <v>37812349.772299998</v>
      </c>
      <c r="I378" s="31">
        <f t="shared" si="64"/>
        <v>173691854.47910002</v>
      </c>
      <c r="J378" s="89"/>
      <c r="K378" s="125"/>
      <c r="L378" s="125"/>
      <c r="M378" s="90">
        <v>6</v>
      </c>
      <c r="N378" s="31" t="s">
        <v>832</v>
      </c>
      <c r="O378" s="31">
        <v>152107134.21759999</v>
      </c>
      <c r="P378" s="31">
        <v>274307.67969999998</v>
      </c>
      <c r="Q378" s="31">
        <v>0</v>
      </c>
      <c r="R378" s="31">
        <v>35272409.060000002</v>
      </c>
      <c r="S378" s="31">
        <f t="shared" si="66"/>
        <v>187653850.95729998</v>
      </c>
    </row>
    <row r="379" spans="1:19" ht="24.75" customHeight="1" x14ac:dyDescent="0.2">
      <c r="A379" s="125"/>
      <c r="B379" s="125"/>
      <c r="C379" s="10">
        <v>15</v>
      </c>
      <c r="D379" s="31" t="s">
        <v>833</v>
      </c>
      <c r="E379" s="31">
        <v>157010677.8188</v>
      </c>
      <c r="F379" s="31">
        <v>283150.65529999998</v>
      </c>
      <c r="G379" s="31">
        <v>0</v>
      </c>
      <c r="H379" s="31">
        <v>45941854.0418</v>
      </c>
      <c r="I379" s="31">
        <f t="shared" si="64"/>
        <v>203235682.51589999</v>
      </c>
      <c r="J379" s="89"/>
      <c r="K379" s="125"/>
      <c r="L379" s="125"/>
      <c r="M379" s="90">
        <v>7</v>
      </c>
      <c r="N379" s="31" t="s">
        <v>834</v>
      </c>
      <c r="O379" s="31">
        <v>140040502.23660001</v>
      </c>
      <c r="P379" s="31">
        <v>252546.9001</v>
      </c>
      <c r="Q379" s="31">
        <v>0</v>
      </c>
      <c r="R379" s="31">
        <v>33298244.965500001</v>
      </c>
      <c r="S379" s="31">
        <f t="shared" si="66"/>
        <v>173591294.1022</v>
      </c>
    </row>
    <row r="380" spans="1:19" ht="24.75" customHeight="1" x14ac:dyDescent="0.2">
      <c r="A380" s="125"/>
      <c r="B380" s="125"/>
      <c r="C380" s="10">
        <v>16</v>
      </c>
      <c r="D380" s="31" t="s">
        <v>835</v>
      </c>
      <c r="E380" s="31">
        <v>121782750.0062</v>
      </c>
      <c r="F380" s="31">
        <v>219621.149</v>
      </c>
      <c r="G380" s="31">
        <v>0</v>
      </c>
      <c r="H380" s="31">
        <v>35561801.253300004</v>
      </c>
      <c r="I380" s="31">
        <f t="shared" si="64"/>
        <v>157564172.40850002</v>
      </c>
      <c r="J380" s="89"/>
      <c r="K380" s="125"/>
      <c r="L380" s="125"/>
      <c r="M380" s="90">
        <v>8</v>
      </c>
      <c r="N380" s="31" t="s">
        <v>836</v>
      </c>
      <c r="O380" s="31">
        <v>121666472.25669999</v>
      </c>
      <c r="P380" s="31">
        <v>219411.45550000001</v>
      </c>
      <c r="Q380" s="31">
        <v>0</v>
      </c>
      <c r="R380" s="31">
        <v>31369721.6699</v>
      </c>
      <c r="S380" s="31">
        <f t="shared" si="66"/>
        <v>153255605.38209999</v>
      </c>
    </row>
    <row r="381" spans="1:19" ht="24.75" customHeight="1" x14ac:dyDescent="0.2">
      <c r="A381" s="125"/>
      <c r="B381" s="125"/>
      <c r="C381" s="10">
        <v>17</v>
      </c>
      <c r="D381" s="31" t="s">
        <v>837</v>
      </c>
      <c r="E381" s="31">
        <v>169451324.2498</v>
      </c>
      <c r="F381" s="31">
        <v>305585.92680000002</v>
      </c>
      <c r="G381" s="31">
        <v>0</v>
      </c>
      <c r="H381" s="31">
        <v>49505754.643399999</v>
      </c>
      <c r="I381" s="31">
        <f t="shared" si="64"/>
        <v>219262664.81999999</v>
      </c>
      <c r="J381" s="89"/>
      <c r="K381" s="125"/>
      <c r="L381" s="125"/>
      <c r="M381" s="90">
        <v>9</v>
      </c>
      <c r="N381" s="31" t="s">
        <v>838</v>
      </c>
      <c r="O381" s="31">
        <v>160458609.21529999</v>
      </c>
      <c r="P381" s="31">
        <v>289368.60200000001</v>
      </c>
      <c r="Q381" s="31">
        <v>0</v>
      </c>
      <c r="R381" s="31">
        <v>40481410.126599997</v>
      </c>
      <c r="S381" s="31">
        <f t="shared" si="66"/>
        <v>201229387.94389999</v>
      </c>
    </row>
    <row r="382" spans="1:19" ht="24.75" customHeight="1" x14ac:dyDescent="0.2">
      <c r="A382" s="125"/>
      <c r="B382" s="125"/>
      <c r="C382" s="10">
        <v>18</v>
      </c>
      <c r="D382" s="31" t="s">
        <v>839</v>
      </c>
      <c r="E382" s="31">
        <v>113975353.1285</v>
      </c>
      <c r="F382" s="31">
        <v>205541.4088</v>
      </c>
      <c r="G382" s="31">
        <v>0</v>
      </c>
      <c r="H382" s="31">
        <v>36089101.230400003</v>
      </c>
      <c r="I382" s="31">
        <f t="shared" si="64"/>
        <v>150269995.76770002</v>
      </c>
      <c r="J382" s="89"/>
      <c r="K382" s="125"/>
      <c r="L382" s="125"/>
      <c r="M382" s="90">
        <v>10</v>
      </c>
      <c r="N382" s="31" t="s">
        <v>840</v>
      </c>
      <c r="O382" s="31">
        <v>113164170.8668</v>
      </c>
      <c r="P382" s="31">
        <v>204078.53520000001</v>
      </c>
      <c r="Q382" s="31">
        <v>0</v>
      </c>
      <c r="R382" s="31">
        <v>31622378.683800001</v>
      </c>
      <c r="S382" s="31">
        <f t="shared" si="66"/>
        <v>144990628.08579999</v>
      </c>
    </row>
    <row r="383" spans="1:19" ht="24.75" customHeight="1" x14ac:dyDescent="0.2">
      <c r="A383" s="125"/>
      <c r="B383" s="125"/>
      <c r="C383" s="10">
        <v>19</v>
      </c>
      <c r="D383" s="31" t="s">
        <v>841</v>
      </c>
      <c r="E383" s="31">
        <v>150390333.08070001</v>
      </c>
      <c r="F383" s="31">
        <v>271211.62680000003</v>
      </c>
      <c r="G383" s="31">
        <v>0</v>
      </c>
      <c r="H383" s="31">
        <v>46292032.889899999</v>
      </c>
      <c r="I383" s="31">
        <f t="shared" si="64"/>
        <v>196953577.59740001</v>
      </c>
      <c r="J383" s="89"/>
      <c r="K383" s="125"/>
      <c r="L383" s="125"/>
      <c r="M383" s="90">
        <v>11</v>
      </c>
      <c r="N383" s="31" t="s">
        <v>842</v>
      </c>
      <c r="O383" s="31">
        <v>108393283.3633</v>
      </c>
      <c r="P383" s="31">
        <v>195474.78959999999</v>
      </c>
      <c r="Q383" s="31">
        <v>0</v>
      </c>
      <c r="R383" s="31">
        <v>28329130.196400002</v>
      </c>
      <c r="S383" s="31">
        <f t="shared" si="66"/>
        <v>136917888.3493</v>
      </c>
    </row>
    <row r="384" spans="1:19" ht="24.75" customHeight="1" x14ac:dyDescent="0.2">
      <c r="A384" s="125"/>
      <c r="B384" s="125"/>
      <c r="C384" s="10">
        <v>20</v>
      </c>
      <c r="D384" s="31" t="s">
        <v>843</v>
      </c>
      <c r="E384" s="31">
        <v>126091325.6682</v>
      </c>
      <c r="F384" s="31">
        <v>227391.1684</v>
      </c>
      <c r="G384" s="31">
        <v>0</v>
      </c>
      <c r="H384" s="31">
        <v>36312153.401699997</v>
      </c>
      <c r="I384" s="31">
        <f t="shared" si="64"/>
        <v>162630870.2383</v>
      </c>
      <c r="J384" s="89"/>
      <c r="K384" s="125"/>
      <c r="L384" s="125"/>
      <c r="M384" s="90">
        <v>12</v>
      </c>
      <c r="N384" s="31" t="s">
        <v>844</v>
      </c>
      <c r="O384" s="31">
        <v>116214175.9843</v>
      </c>
      <c r="P384" s="31">
        <v>209578.8677</v>
      </c>
      <c r="Q384" s="31">
        <v>0</v>
      </c>
      <c r="R384" s="31">
        <v>30231459.011300001</v>
      </c>
      <c r="S384" s="31">
        <f t="shared" si="66"/>
        <v>146655213.8633</v>
      </c>
    </row>
    <row r="385" spans="1:19" ht="24.75" customHeight="1" x14ac:dyDescent="0.2">
      <c r="A385" s="125"/>
      <c r="B385" s="125"/>
      <c r="C385" s="10">
        <v>21</v>
      </c>
      <c r="D385" s="31" t="s">
        <v>845</v>
      </c>
      <c r="E385" s="31">
        <v>160720442.4781</v>
      </c>
      <c r="F385" s="31">
        <v>289840.78810000001</v>
      </c>
      <c r="G385" s="31">
        <v>0</v>
      </c>
      <c r="H385" s="31">
        <v>46756350.015699998</v>
      </c>
      <c r="I385" s="31">
        <f t="shared" si="64"/>
        <v>207766633.28189999</v>
      </c>
      <c r="J385" s="89"/>
      <c r="K385" s="125"/>
      <c r="L385" s="125"/>
      <c r="M385" s="90">
        <v>13</v>
      </c>
      <c r="N385" s="31" t="s">
        <v>846</v>
      </c>
      <c r="O385" s="31">
        <v>126396661.3995</v>
      </c>
      <c r="P385" s="31">
        <v>227941.80619999999</v>
      </c>
      <c r="Q385" s="31">
        <v>0</v>
      </c>
      <c r="R385" s="31">
        <v>34788935.859700002</v>
      </c>
      <c r="S385" s="31">
        <f t="shared" si="66"/>
        <v>161413539.0654</v>
      </c>
    </row>
    <row r="386" spans="1:19" ht="24.75" customHeight="1" x14ac:dyDescent="0.2">
      <c r="A386" s="125"/>
      <c r="B386" s="125"/>
      <c r="C386" s="10">
        <v>22</v>
      </c>
      <c r="D386" s="31" t="s">
        <v>847</v>
      </c>
      <c r="E386" s="31">
        <v>179813772.9833</v>
      </c>
      <c r="F386" s="31">
        <v>324273.40840000001</v>
      </c>
      <c r="G386" s="31">
        <v>0</v>
      </c>
      <c r="H386" s="31">
        <v>48432506.541000001</v>
      </c>
      <c r="I386" s="31">
        <f t="shared" si="64"/>
        <v>228570552.93270001</v>
      </c>
      <c r="J386" s="89"/>
      <c r="K386" s="125"/>
      <c r="L386" s="125"/>
      <c r="M386" s="90">
        <v>14</v>
      </c>
      <c r="N386" s="31" t="s">
        <v>848</v>
      </c>
      <c r="O386" s="31">
        <v>139085147.1575</v>
      </c>
      <c r="P386" s="31">
        <v>250824.02739999999</v>
      </c>
      <c r="Q386" s="31">
        <v>0</v>
      </c>
      <c r="R386" s="31">
        <v>38797489.586199999</v>
      </c>
      <c r="S386" s="31">
        <f t="shared" si="66"/>
        <v>178133460.77109998</v>
      </c>
    </row>
    <row r="387" spans="1:19" ht="24.75" customHeight="1" x14ac:dyDescent="0.2">
      <c r="A387" s="107"/>
      <c r="B387" s="107"/>
      <c r="C387" s="10">
        <v>23</v>
      </c>
      <c r="D387" s="31" t="s">
        <v>849</v>
      </c>
      <c r="E387" s="31">
        <v>183605397.67860001</v>
      </c>
      <c r="F387" s="31">
        <v>331111.16629999998</v>
      </c>
      <c r="G387" s="31">
        <v>0</v>
      </c>
      <c r="H387" s="31">
        <v>55095627.813900001</v>
      </c>
      <c r="I387" s="31">
        <f t="shared" si="64"/>
        <v>239032136.65880001</v>
      </c>
      <c r="J387" s="89"/>
      <c r="K387" s="125"/>
      <c r="L387" s="125"/>
      <c r="M387" s="90">
        <v>15</v>
      </c>
      <c r="N387" s="31" t="s">
        <v>850</v>
      </c>
      <c r="O387" s="31">
        <v>129000082.9153</v>
      </c>
      <c r="P387" s="31">
        <v>232636.77679999999</v>
      </c>
      <c r="Q387" s="31">
        <v>0</v>
      </c>
      <c r="R387" s="31">
        <v>29460934.935899999</v>
      </c>
      <c r="S387" s="31">
        <f t="shared" si="66"/>
        <v>158693654.62799999</v>
      </c>
    </row>
    <row r="388" spans="1:19" ht="24.75" customHeight="1" x14ac:dyDescent="0.2">
      <c r="A388" s="10"/>
      <c r="B388" s="113" t="s">
        <v>851</v>
      </c>
      <c r="C388" s="114"/>
      <c r="D388" s="115"/>
      <c r="E388" s="34">
        <f t="shared" ref="E388:I388" si="67">SUM(E365:E387)</f>
        <v>3582257200.7217999</v>
      </c>
      <c r="F388" s="34">
        <f t="shared" si="67"/>
        <v>6460187.8532999996</v>
      </c>
      <c r="G388" s="34">
        <f t="shared" si="67"/>
        <v>0</v>
      </c>
      <c r="H388" s="34">
        <f t="shared" si="67"/>
        <v>1026152748.4736999</v>
      </c>
      <c r="I388" s="34">
        <f t="shared" si="67"/>
        <v>4614870137.0488005</v>
      </c>
      <c r="J388" s="94"/>
      <c r="K388" s="125"/>
      <c r="L388" s="125"/>
      <c r="M388" s="90">
        <v>16</v>
      </c>
      <c r="N388" s="31" t="s">
        <v>852</v>
      </c>
      <c r="O388" s="31">
        <v>134440196.13209999</v>
      </c>
      <c r="P388" s="31">
        <v>242447.39369999999</v>
      </c>
      <c r="Q388" s="31">
        <v>0</v>
      </c>
      <c r="R388" s="31">
        <v>32988627.654100001</v>
      </c>
      <c r="S388" s="31">
        <f t="shared" si="66"/>
        <v>167671271.17989999</v>
      </c>
    </row>
    <row r="389" spans="1:19" ht="24.75" customHeight="1" x14ac:dyDescent="0.2">
      <c r="A389" s="109">
        <v>19</v>
      </c>
      <c r="B389" s="109" t="s">
        <v>66</v>
      </c>
      <c r="C389" s="10">
        <v>1</v>
      </c>
      <c r="D389" s="31" t="s">
        <v>853</v>
      </c>
      <c r="E389" s="31">
        <v>117823277.9474</v>
      </c>
      <c r="F389" s="31">
        <v>212480.69760000001</v>
      </c>
      <c r="G389" s="31">
        <v>0</v>
      </c>
      <c r="H389" s="31">
        <v>36859329.424999997</v>
      </c>
      <c r="I389" s="31">
        <f t="shared" ref="I389:I413" si="68">E389+F389+G389+H389</f>
        <v>154895088.06999999</v>
      </c>
      <c r="J389" s="89"/>
      <c r="K389" s="107"/>
      <c r="L389" s="107"/>
      <c r="M389" s="90">
        <v>17</v>
      </c>
      <c r="N389" s="31" t="s">
        <v>854</v>
      </c>
      <c r="O389" s="31">
        <v>134120719.1939</v>
      </c>
      <c r="P389" s="31">
        <v>241871.25390000001</v>
      </c>
      <c r="Q389" s="31">
        <v>0</v>
      </c>
      <c r="R389" s="31">
        <v>31919442.961399999</v>
      </c>
      <c r="S389" s="31">
        <f t="shared" si="66"/>
        <v>166282033.40920001</v>
      </c>
    </row>
    <row r="390" spans="1:19" ht="24.75" customHeight="1" x14ac:dyDescent="0.2">
      <c r="A390" s="125"/>
      <c r="B390" s="125"/>
      <c r="C390" s="10">
        <v>2</v>
      </c>
      <c r="D390" s="31" t="s">
        <v>855</v>
      </c>
      <c r="E390" s="31">
        <v>120682001.1505</v>
      </c>
      <c r="F390" s="31">
        <v>217636.0753</v>
      </c>
      <c r="G390" s="31">
        <v>0</v>
      </c>
      <c r="H390" s="31">
        <v>38021464.615900002</v>
      </c>
      <c r="I390" s="31">
        <f t="shared" si="68"/>
        <v>158921101.84169999</v>
      </c>
      <c r="J390" s="89"/>
      <c r="K390" s="10"/>
      <c r="L390" s="113" t="s">
        <v>856</v>
      </c>
      <c r="M390" s="114"/>
      <c r="N390" s="115"/>
      <c r="O390" s="34">
        <f t="shared" ref="O390:S390" si="69">SUM(O373:O389)</f>
        <v>2272094014.0676999</v>
      </c>
      <c r="P390" s="34">
        <f t="shared" si="69"/>
        <v>4097459.5983999991</v>
      </c>
      <c r="Q390" s="34">
        <f t="shared" si="69"/>
        <v>0</v>
      </c>
      <c r="R390" s="34">
        <f t="shared" si="69"/>
        <v>574058755.43730009</v>
      </c>
      <c r="S390" s="34">
        <f t="shared" si="69"/>
        <v>2850250229.1034002</v>
      </c>
    </row>
    <row r="391" spans="1:19" ht="24.75" customHeight="1" x14ac:dyDescent="0.2">
      <c r="A391" s="125"/>
      <c r="B391" s="125"/>
      <c r="C391" s="10">
        <v>3</v>
      </c>
      <c r="D391" s="31" t="s">
        <v>857</v>
      </c>
      <c r="E391" s="31">
        <v>110038208.8229</v>
      </c>
      <c r="F391" s="31">
        <v>198441.223</v>
      </c>
      <c r="G391" s="31">
        <v>0</v>
      </c>
      <c r="H391" s="31">
        <v>36040116.9934</v>
      </c>
      <c r="I391" s="31">
        <f t="shared" si="68"/>
        <v>146276767.03929999</v>
      </c>
      <c r="J391" s="89"/>
      <c r="K391" s="109">
        <v>36</v>
      </c>
      <c r="L391" s="109" t="s">
        <v>90</v>
      </c>
      <c r="M391" s="90">
        <v>1</v>
      </c>
      <c r="N391" s="31" t="s">
        <v>858</v>
      </c>
      <c r="O391" s="31">
        <v>126243865.97239999</v>
      </c>
      <c r="P391" s="31">
        <v>227666.2573</v>
      </c>
      <c r="Q391" s="31">
        <v>0</v>
      </c>
      <c r="R391" s="31">
        <v>32266107.3794</v>
      </c>
      <c r="S391" s="31">
        <f t="shared" ref="S391:S404" si="70">O391+P391+Q391+R391</f>
        <v>158737639.60909998</v>
      </c>
    </row>
    <row r="392" spans="1:19" ht="24.75" customHeight="1" x14ac:dyDescent="0.2">
      <c r="A392" s="125"/>
      <c r="B392" s="125"/>
      <c r="C392" s="10">
        <v>4</v>
      </c>
      <c r="D392" s="31" t="s">
        <v>859</v>
      </c>
      <c r="E392" s="31">
        <v>119376243.8724</v>
      </c>
      <c r="F392" s="31">
        <v>215281.29259999999</v>
      </c>
      <c r="G392" s="31">
        <v>0</v>
      </c>
      <c r="H392" s="31">
        <v>37927570.826099999</v>
      </c>
      <c r="I392" s="31">
        <f t="shared" si="68"/>
        <v>157519095.99110001</v>
      </c>
      <c r="J392" s="89"/>
      <c r="K392" s="125"/>
      <c r="L392" s="125"/>
      <c r="M392" s="90">
        <v>2</v>
      </c>
      <c r="N392" s="31" t="s">
        <v>860</v>
      </c>
      <c r="O392" s="31">
        <v>122235614.8382</v>
      </c>
      <c r="P392" s="31">
        <v>220437.83850000001</v>
      </c>
      <c r="Q392" s="31">
        <v>0</v>
      </c>
      <c r="R392" s="31">
        <v>35504137.030500002</v>
      </c>
      <c r="S392" s="31">
        <f t="shared" si="70"/>
        <v>157960189.70719999</v>
      </c>
    </row>
    <row r="393" spans="1:19" ht="24.75" customHeight="1" x14ac:dyDescent="0.2">
      <c r="A393" s="125"/>
      <c r="B393" s="125"/>
      <c r="C393" s="10">
        <v>5</v>
      </c>
      <c r="D393" s="31" t="s">
        <v>861</v>
      </c>
      <c r="E393" s="31">
        <v>144687937.3378</v>
      </c>
      <c r="F393" s="31">
        <v>260928.0135</v>
      </c>
      <c r="G393" s="31">
        <v>0</v>
      </c>
      <c r="H393" s="31">
        <v>44330343.630999997</v>
      </c>
      <c r="I393" s="31">
        <f t="shared" si="68"/>
        <v>189279208.98229998</v>
      </c>
      <c r="J393" s="89"/>
      <c r="K393" s="125"/>
      <c r="L393" s="125"/>
      <c r="M393" s="90">
        <v>3</v>
      </c>
      <c r="N393" s="31" t="s">
        <v>862</v>
      </c>
      <c r="O393" s="31">
        <v>144258047.38909999</v>
      </c>
      <c r="P393" s="31">
        <v>260152.75659999999</v>
      </c>
      <c r="Q393" s="31">
        <v>0</v>
      </c>
      <c r="R393" s="31">
        <v>37298422.682400003</v>
      </c>
      <c r="S393" s="31">
        <f t="shared" si="70"/>
        <v>181816622.82809997</v>
      </c>
    </row>
    <row r="394" spans="1:19" ht="24.75" customHeight="1" x14ac:dyDescent="0.2">
      <c r="A394" s="125"/>
      <c r="B394" s="125"/>
      <c r="C394" s="10">
        <v>6</v>
      </c>
      <c r="D394" s="31" t="s">
        <v>863</v>
      </c>
      <c r="E394" s="31">
        <v>115273591.42389999</v>
      </c>
      <c r="F394" s="31">
        <v>207882.63190000001</v>
      </c>
      <c r="G394" s="31">
        <v>0</v>
      </c>
      <c r="H394" s="31">
        <v>36623796.7808</v>
      </c>
      <c r="I394" s="31">
        <f t="shared" si="68"/>
        <v>152105270.83660001</v>
      </c>
      <c r="J394" s="89"/>
      <c r="K394" s="125"/>
      <c r="L394" s="125"/>
      <c r="M394" s="90">
        <v>4</v>
      </c>
      <c r="N394" s="31" t="s">
        <v>864</v>
      </c>
      <c r="O394" s="31">
        <v>159218799.19819999</v>
      </c>
      <c r="P394" s="31">
        <v>287132.7476</v>
      </c>
      <c r="Q394" s="31">
        <v>0</v>
      </c>
      <c r="R394" s="31">
        <v>40656830.847599998</v>
      </c>
      <c r="S394" s="31">
        <f t="shared" si="70"/>
        <v>200162762.79339999</v>
      </c>
    </row>
    <row r="395" spans="1:19" ht="24.75" customHeight="1" x14ac:dyDescent="0.2">
      <c r="A395" s="125"/>
      <c r="B395" s="125"/>
      <c r="C395" s="10">
        <v>7</v>
      </c>
      <c r="D395" s="31" t="s">
        <v>865</v>
      </c>
      <c r="E395" s="31">
        <v>186064114.80970001</v>
      </c>
      <c r="F395" s="31">
        <v>335545.17920000001</v>
      </c>
      <c r="G395" s="31">
        <v>0</v>
      </c>
      <c r="H395" s="31">
        <v>54610625.197700001</v>
      </c>
      <c r="I395" s="31">
        <f t="shared" si="68"/>
        <v>241010285.1866</v>
      </c>
      <c r="J395" s="89"/>
      <c r="K395" s="125"/>
      <c r="L395" s="125"/>
      <c r="M395" s="90">
        <v>5</v>
      </c>
      <c r="N395" s="31" t="s">
        <v>866</v>
      </c>
      <c r="O395" s="31">
        <v>138582996.4786</v>
      </c>
      <c r="P395" s="31">
        <v>249918.4565</v>
      </c>
      <c r="Q395" s="31">
        <v>0</v>
      </c>
      <c r="R395" s="31">
        <v>36783675.739100002</v>
      </c>
      <c r="S395" s="31">
        <f t="shared" si="70"/>
        <v>175616590.6742</v>
      </c>
    </row>
    <row r="396" spans="1:19" ht="24.75" customHeight="1" x14ac:dyDescent="0.2">
      <c r="A396" s="125"/>
      <c r="B396" s="125"/>
      <c r="C396" s="10">
        <v>8</v>
      </c>
      <c r="D396" s="31" t="s">
        <v>867</v>
      </c>
      <c r="E396" s="31">
        <v>126768418.7511</v>
      </c>
      <c r="F396" s="31">
        <v>228612.22769999999</v>
      </c>
      <c r="G396" s="31">
        <v>0</v>
      </c>
      <c r="H396" s="31">
        <v>39314136.845200002</v>
      </c>
      <c r="I396" s="31">
        <f t="shared" si="68"/>
        <v>166311167.824</v>
      </c>
      <c r="J396" s="89"/>
      <c r="K396" s="125"/>
      <c r="L396" s="125"/>
      <c r="M396" s="90">
        <v>6</v>
      </c>
      <c r="N396" s="31" t="s">
        <v>868</v>
      </c>
      <c r="O396" s="31">
        <v>192430475.3818</v>
      </c>
      <c r="P396" s="31">
        <v>347026.1765</v>
      </c>
      <c r="Q396" s="31">
        <v>0</v>
      </c>
      <c r="R396" s="31">
        <v>49744719.332900003</v>
      </c>
      <c r="S396" s="31">
        <f t="shared" si="70"/>
        <v>242522220.89120001</v>
      </c>
    </row>
    <row r="397" spans="1:19" ht="24.75" customHeight="1" x14ac:dyDescent="0.2">
      <c r="A397" s="125"/>
      <c r="B397" s="125"/>
      <c r="C397" s="10">
        <v>9</v>
      </c>
      <c r="D397" s="31" t="s">
        <v>869</v>
      </c>
      <c r="E397" s="31">
        <v>136271129.35319999</v>
      </c>
      <c r="F397" s="31">
        <v>245749.27069999999</v>
      </c>
      <c r="G397" s="31">
        <v>0</v>
      </c>
      <c r="H397" s="31">
        <v>40578220.0845</v>
      </c>
      <c r="I397" s="31">
        <f t="shared" si="68"/>
        <v>177095098.70840001</v>
      </c>
      <c r="J397" s="89"/>
      <c r="K397" s="125"/>
      <c r="L397" s="125"/>
      <c r="M397" s="90">
        <v>7</v>
      </c>
      <c r="N397" s="31" t="s">
        <v>870</v>
      </c>
      <c r="O397" s="31">
        <v>146142597.62380001</v>
      </c>
      <c r="P397" s="31">
        <v>263551.32559999998</v>
      </c>
      <c r="Q397" s="31">
        <v>0</v>
      </c>
      <c r="R397" s="31">
        <v>42358383.683899999</v>
      </c>
      <c r="S397" s="31">
        <f t="shared" si="70"/>
        <v>188764532.63330001</v>
      </c>
    </row>
    <row r="398" spans="1:19" ht="24.75" customHeight="1" x14ac:dyDescent="0.2">
      <c r="A398" s="125"/>
      <c r="B398" s="125"/>
      <c r="C398" s="10">
        <v>10</v>
      </c>
      <c r="D398" s="31" t="s">
        <v>871</v>
      </c>
      <c r="E398" s="31">
        <v>137225533.73519999</v>
      </c>
      <c r="F398" s="31">
        <v>247470.429</v>
      </c>
      <c r="G398" s="31">
        <v>0</v>
      </c>
      <c r="H398" s="31">
        <v>42209824.224200003</v>
      </c>
      <c r="I398" s="31">
        <f t="shared" si="68"/>
        <v>179682828.38839999</v>
      </c>
      <c r="J398" s="89"/>
      <c r="K398" s="125"/>
      <c r="L398" s="125"/>
      <c r="M398" s="90">
        <v>8</v>
      </c>
      <c r="N398" s="31" t="s">
        <v>785</v>
      </c>
      <c r="O398" s="31">
        <v>132591127.7701</v>
      </c>
      <c r="P398" s="31">
        <v>239112.81210000001</v>
      </c>
      <c r="Q398" s="31">
        <v>0</v>
      </c>
      <c r="R398" s="31">
        <v>34902897.508100003</v>
      </c>
      <c r="S398" s="31">
        <f t="shared" si="70"/>
        <v>167733138.09029999</v>
      </c>
    </row>
    <row r="399" spans="1:19" ht="24.75" customHeight="1" x14ac:dyDescent="0.2">
      <c r="A399" s="125"/>
      <c r="B399" s="125"/>
      <c r="C399" s="10">
        <v>11</v>
      </c>
      <c r="D399" s="31" t="s">
        <v>872</v>
      </c>
      <c r="E399" s="31">
        <v>127189104.4305</v>
      </c>
      <c r="F399" s="31">
        <v>229370.88589999999</v>
      </c>
      <c r="G399" s="31">
        <v>0</v>
      </c>
      <c r="H399" s="31">
        <v>35193621.6677</v>
      </c>
      <c r="I399" s="31">
        <f t="shared" si="68"/>
        <v>162612096.98410001</v>
      </c>
      <c r="J399" s="89"/>
      <c r="K399" s="125"/>
      <c r="L399" s="125"/>
      <c r="M399" s="90">
        <v>9</v>
      </c>
      <c r="N399" s="31" t="s">
        <v>873</v>
      </c>
      <c r="O399" s="31">
        <v>143334758.66280001</v>
      </c>
      <c r="P399" s="31">
        <v>258487.71179999999</v>
      </c>
      <c r="Q399" s="31">
        <v>0</v>
      </c>
      <c r="R399" s="31">
        <v>37241752.628399998</v>
      </c>
      <c r="S399" s="31">
        <f t="shared" si="70"/>
        <v>180834999.00300002</v>
      </c>
    </row>
    <row r="400" spans="1:19" ht="24.75" customHeight="1" x14ac:dyDescent="0.2">
      <c r="A400" s="125"/>
      <c r="B400" s="125"/>
      <c r="C400" s="10">
        <v>12</v>
      </c>
      <c r="D400" s="31" t="s">
        <v>874</v>
      </c>
      <c r="E400" s="31">
        <v>124605119.248</v>
      </c>
      <c r="F400" s="31">
        <v>224710.96650000001</v>
      </c>
      <c r="G400" s="31">
        <v>0</v>
      </c>
      <c r="H400" s="31">
        <v>38650930.324000001</v>
      </c>
      <c r="I400" s="31">
        <f t="shared" si="68"/>
        <v>163480760.53850001</v>
      </c>
      <c r="J400" s="89"/>
      <c r="K400" s="125"/>
      <c r="L400" s="125"/>
      <c r="M400" s="90">
        <v>10</v>
      </c>
      <c r="N400" s="31" t="s">
        <v>875</v>
      </c>
      <c r="O400" s="31">
        <v>189190192.02250001</v>
      </c>
      <c r="P400" s="31">
        <v>341182.69910000003</v>
      </c>
      <c r="Q400" s="31">
        <v>0</v>
      </c>
      <c r="R400" s="31">
        <v>43122667.5229</v>
      </c>
      <c r="S400" s="31">
        <f t="shared" si="70"/>
        <v>232654042.24449998</v>
      </c>
    </row>
    <row r="401" spans="1:19" ht="24.75" customHeight="1" x14ac:dyDescent="0.2">
      <c r="A401" s="125"/>
      <c r="B401" s="125"/>
      <c r="C401" s="10">
        <v>13</v>
      </c>
      <c r="D401" s="31" t="s">
        <v>876</v>
      </c>
      <c r="E401" s="31">
        <v>130194732.5298</v>
      </c>
      <c r="F401" s="31">
        <v>234791.18960000001</v>
      </c>
      <c r="G401" s="31">
        <v>0</v>
      </c>
      <c r="H401" s="31">
        <v>39538132.308200002</v>
      </c>
      <c r="I401" s="31">
        <f t="shared" si="68"/>
        <v>169967656.02759999</v>
      </c>
      <c r="J401" s="89"/>
      <c r="K401" s="125"/>
      <c r="L401" s="125"/>
      <c r="M401" s="90">
        <v>11</v>
      </c>
      <c r="N401" s="31" t="s">
        <v>877</v>
      </c>
      <c r="O401" s="31">
        <v>118126565.888</v>
      </c>
      <c r="P401" s="31">
        <v>213027.64240000001</v>
      </c>
      <c r="Q401" s="31">
        <v>0</v>
      </c>
      <c r="R401" s="31">
        <v>31784956.127500001</v>
      </c>
      <c r="S401" s="31">
        <f t="shared" si="70"/>
        <v>150124549.65790001</v>
      </c>
    </row>
    <row r="402" spans="1:19" ht="24.75" customHeight="1" x14ac:dyDescent="0.2">
      <c r="A402" s="125"/>
      <c r="B402" s="125"/>
      <c r="C402" s="10">
        <v>14</v>
      </c>
      <c r="D402" s="31" t="s">
        <v>878</v>
      </c>
      <c r="E402" s="31">
        <v>116134285.64839999</v>
      </c>
      <c r="F402" s="31">
        <v>209434.7947</v>
      </c>
      <c r="G402" s="31">
        <v>0</v>
      </c>
      <c r="H402" s="31">
        <v>36014938.365099996</v>
      </c>
      <c r="I402" s="31">
        <f t="shared" si="68"/>
        <v>152358658.8082</v>
      </c>
      <c r="J402" s="89"/>
      <c r="K402" s="125"/>
      <c r="L402" s="125"/>
      <c r="M402" s="90">
        <v>12</v>
      </c>
      <c r="N402" s="31" t="s">
        <v>879</v>
      </c>
      <c r="O402" s="31">
        <v>136438136.06900001</v>
      </c>
      <c r="P402" s="31">
        <v>246050.44810000001</v>
      </c>
      <c r="Q402" s="31">
        <v>0</v>
      </c>
      <c r="R402" s="31">
        <v>37555651.032200001</v>
      </c>
      <c r="S402" s="31">
        <f t="shared" si="70"/>
        <v>174239837.54930001</v>
      </c>
    </row>
    <row r="403" spans="1:19" ht="24.75" customHeight="1" x14ac:dyDescent="0.2">
      <c r="A403" s="125"/>
      <c r="B403" s="125"/>
      <c r="C403" s="10">
        <v>15</v>
      </c>
      <c r="D403" s="31" t="s">
        <v>880</v>
      </c>
      <c r="E403" s="31">
        <v>115528268.8549</v>
      </c>
      <c r="F403" s="31">
        <v>208341.91329999999</v>
      </c>
      <c r="G403" s="31">
        <v>0</v>
      </c>
      <c r="H403" s="31">
        <v>32676702.126899999</v>
      </c>
      <c r="I403" s="31">
        <f t="shared" si="68"/>
        <v>148413312.8951</v>
      </c>
      <c r="J403" s="89"/>
      <c r="K403" s="125"/>
      <c r="L403" s="125"/>
      <c r="M403" s="90">
        <v>13</v>
      </c>
      <c r="N403" s="31" t="s">
        <v>881</v>
      </c>
      <c r="O403" s="31">
        <v>144551719.88820001</v>
      </c>
      <c r="P403" s="31">
        <v>260682.36110000001</v>
      </c>
      <c r="Q403" s="31">
        <v>0</v>
      </c>
      <c r="R403" s="31">
        <v>41243920.996799998</v>
      </c>
      <c r="S403" s="31">
        <f t="shared" si="70"/>
        <v>186056323.24610001</v>
      </c>
    </row>
    <row r="404" spans="1:19" ht="24.75" customHeight="1" x14ac:dyDescent="0.2">
      <c r="A404" s="125"/>
      <c r="B404" s="125"/>
      <c r="C404" s="10">
        <v>16</v>
      </c>
      <c r="D404" s="31" t="s">
        <v>882</v>
      </c>
      <c r="E404" s="31">
        <v>124859586.9154</v>
      </c>
      <c r="F404" s="31">
        <v>225169.86960000001</v>
      </c>
      <c r="G404" s="31">
        <v>0</v>
      </c>
      <c r="H404" s="31">
        <v>38809693.548100002</v>
      </c>
      <c r="I404" s="31">
        <f t="shared" si="68"/>
        <v>163894450.33309999</v>
      </c>
      <c r="J404" s="89"/>
      <c r="K404" s="107"/>
      <c r="L404" s="107"/>
      <c r="M404" s="90">
        <v>14</v>
      </c>
      <c r="N404" s="31" t="s">
        <v>883</v>
      </c>
      <c r="O404" s="31">
        <v>159643929.77880001</v>
      </c>
      <c r="P404" s="31">
        <v>287899.4216</v>
      </c>
      <c r="Q404" s="31">
        <v>0</v>
      </c>
      <c r="R404" s="31">
        <v>43263217.964000002</v>
      </c>
      <c r="S404" s="31">
        <f t="shared" si="70"/>
        <v>203195047.16440004</v>
      </c>
    </row>
    <row r="405" spans="1:19" ht="24.75" customHeight="1" x14ac:dyDescent="0.2">
      <c r="A405" s="125"/>
      <c r="B405" s="125"/>
      <c r="C405" s="10">
        <v>17</v>
      </c>
      <c r="D405" s="31" t="s">
        <v>884</v>
      </c>
      <c r="E405" s="31">
        <v>142580992.6789</v>
      </c>
      <c r="F405" s="31">
        <v>257128.3817</v>
      </c>
      <c r="G405" s="31">
        <v>0</v>
      </c>
      <c r="H405" s="31">
        <v>44690971.247000001</v>
      </c>
      <c r="I405" s="31">
        <f t="shared" si="68"/>
        <v>187529092.30760002</v>
      </c>
      <c r="J405" s="89"/>
      <c r="K405" s="10"/>
      <c r="L405" s="113" t="s">
        <v>885</v>
      </c>
      <c r="M405" s="114"/>
      <c r="N405" s="115"/>
      <c r="O405" s="34">
        <f t="shared" ref="O405:S405" si="71">SUM(O391:O404)</f>
        <v>2052988826.9615004</v>
      </c>
      <c r="P405" s="34">
        <f t="shared" si="71"/>
        <v>3702328.6547999997</v>
      </c>
      <c r="Q405" s="34">
        <f t="shared" si="71"/>
        <v>0</v>
      </c>
      <c r="R405" s="34">
        <f t="shared" si="71"/>
        <v>543727340.4756999</v>
      </c>
      <c r="S405" s="34">
        <f t="shared" si="71"/>
        <v>2600418496.0920005</v>
      </c>
    </row>
    <row r="406" spans="1:19" ht="24.75" customHeight="1" x14ac:dyDescent="0.2">
      <c r="A406" s="125"/>
      <c r="B406" s="125"/>
      <c r="C406" s="10">
        <v>18</v>
      </c>
      <c r="D406" s="31" t="s">
        <v>886</v>
      </c>
      <c r="E406" s="31">
        <v>171421088.24630001</v>
      </c>
      <c r="F406" s="31">
        <v>309138.16899999999</v>
      </c>
      <c r="G406" s="31">
        <v>0</v>
      </c>
      <c r="H406" s="31">
        <v>50495116.7214</v>
      </c>
      <c r="I406" s="31">
        <f t="shared" si="68"/>
        <v>222225343.1367</v>
      </c>
      <c r="J406" s="89"/>
      <c r="K406" s="109">
        <v>37</v>
      </c>
      <c r="L406" s="109" t="s">
        <v>887</v>
      </c>
      <c r="M406" s="90">
        <v>1</v>
      </c>
      <c r="N406" s="31" t="s">
        <v>888</v>
      </c>
      <c r="O406" s="31">
        <v>105456112.3028</v>
      </c>
      <c r="P406" s="31">
        <v>190177.94020000001</v>
      </c>
      <c r="Q406" s="31">
        <v>0</v>
      </c>
      <c r="R406" s="31">
        <v>293483476.72539997</v>
      </c>
      <c r="S406" s="31">
        <f t="shared" ref="S406:S411" si="72">O406+P406+Q406+R406</f>
        <v>399129766.9684</v>
      </c>
    </row>
    <row r="407" spans="1:19" ht="24.75" customHeight="1" x14ac:dyDescent="0.2">
      <c r="A407" s="125"/>
      <c r="B407" s="125"/>
      <c r="C407" s="10">
        <v>19</v>
      </c>
      <c r="D407" s="31" t="s">
        <v>889</v>
      </c>
      <c r="E407" s="31">
        <v>117856232.7957</v>
      </c>
      <c r="F407" s="31">
        <v>212540.12789999999</v>
      </c>
      <c r="G407" s="31">
        <v>0</v>
      </c>
      <c r="H407" s="31">
        <v>37574054.177100003</v>
      </c>
      <c r="I407" s="31">
        <f t="shared" si="68"/>
        <v>155642827.10070002</v>
      </c>
      <c r="J407" s="89"/>
      <c r="K407" s="125"/>
      <c r="L407" s="125"/>
      <c r="M407" s="90">
        <v>2</v>
      </c>
      <c r="N407" s="31" t="s">
        <v>890</v>
      </c>
      <c r="O407" s="31">
        <v>269204494.12989998</v>
      </c>
      <c r="P407" s="31">
        <v>485479.26779999997</v>
      </c>
      <c r="Q407" s="31">
        <v>0</v>
      </c>
      <c r="R407" s="31">
        <v>345736241.46420002</v>
      </c>
      <c r="S407" s="31">
        <f t="shared" si="72"/>
        <v>615426214.86189997</v>
      </c>
    </row>
    <row r="408" spans="1:19" ht="24.75" customHeight="1" x14ac:dyDescent="0.2">
      <c r="A408" s="125"/>
      <c r="B408" s="125"/>
      <c r="C408" s="10">
        <v>20</v>
      </c>
      <c r="D408" s="31" t="s">
        <v>891</v>
      </c>
      <c r="E408" s="31">
        <v>113562329.7182</v>
      </c>
      <c r="F408" s="31">
        <v>204796.5687</v>
      </c>
      <c r="G408" s="31">
        <v>0</v>
      </c>
      <c r="H408" s="31">
        <v>35385690.339599997</v>
      </c>
      <c r="I408" s="31">
        <f t="shared" si="68"/>
        <v>149152816.62650001</v>
      </c>
      <c r="J408" s="89"/>
      <c r="K408" s="125"/>
      <c r="L408" s="125"/>
      <c r="M408" s="90">
        <v>3</v>
      </c>
      <c r="N408" s="31" t="s">
        <v>892</v>
      </c>
      <c r="O408" s="31">
        <v>151635529.7518</v>
      </c>
      <c r="P408" s="31">
        <v>273457.19540000003</v>
      </c>
      <c r="Q408" s="31">
        <v>0</v>
      </c>
      <c r="R408" s="31">
        <v>305729723.00629997</v>
      </c>
      <c r="S408" s="31">
        <f t="shared" si="72"/>
        <v>457638709.95349997</v>
      </c>
    </row>
    <row r="409" spans="1:19" ht="24.75" customHeight="1" x14ac:dyDescent="0.2">
      <c r="A409" s="125"/>
      <c r="B409" s="125"/>
      <c r="C409" s="10">
        <v>21</v>
      </c>
      <c r="D409" s="31" t="s">
        <v>893</v>
      </c>
      <c r="E409" s="31">
        <v>165461487.8303</v>
      </c>
      <c r="F409" s="31">
        <v>298390.71679999999</v>
      </c>
      <c r="G409" s="31">
        <v>0</v>
      </c>
      <c r="H409" s="31">
        <v>50746612.761100002</v>
      </c>
      <c r="I409" s="31">
        <f t="shared" si="68"/>
        <v>216506491.3082</v>
      </c>
      <c r="J409" s="89"/>
      <c r="K409" s="125"/>
      <c r="L409" s="125"/>
      <c r="M409" s="90">
        <v>4</v>
      </c>
      <c r="N409" s="31" t="s">
        <v>894</v>
      </c>
      <c r="O409" s="31">
        <v>129953659.3175</v>
      </c>
      <c r="P409" s="31">
        <v>234356.44190000001</v>
      </c>
      <c r="Q409" s="31">
        <v>0</v>
      </c>
      <c r="R409" s="31">
        <v>300690659.54070002</v>
      </c>
      <c r="S409" s="31">
        <f t="shared" si="72"/>
        <v>430878675.30010003</v>
      </c>
    </row>
    <row r="410" spans="1:19" ht="24.75" customHeight="1" x14ac:dyDescent="0.2">
      <c r="A410" s="125"/>
      <c r="B410" s="125"/>
      <c r="C410" s="10">
        <v>22</v>
      </c>
      <c r="D410" s="31" t="s">
        <v>895</v>
      </c>
      <c r="E410" s="31">
        <v>110121048.6661</v>
      </c>
      <c r="F410" s="31">
        <v>198590.6151</v>
      </c>
      <c r="G410" s="31">
        <v>0</v>
      </c>
      <c r="H410" s="31">
        <v>34484411.543099999</v>
      </c>
      <c r="I410" s="31">
        <f t="shared" si="68"/>
        <v>144804050.82429999</v>
      </c>
      <c r="J410" s="89"/>
      <c r="K410" s="125"/>
      <c r="L410" s="125"/>
      <c r="M410" s="90">
        <v>5</v>
      </c>
      <c r="N410" s="31" t="s">
        <v>896</v>
      </c>
      <c r="O410" s="31">
        <v>123478073.34810001</v>
      </c>
      <c r="P410" s="31">
        <v>222678.46919999999</v>
      </c>
      <c r="Q410" s="31">
        <v>0</v>
      </c>
      <c r="R410" s="31">
        <v>296307764.19010001</v>
      </c>
      <c r="S410" s="31">
        <f t="shared" si="72"/>
        <v>420008516.00740004</v>
      </c>
    </row>
    <row r="411" spans="1:19" ht="24.75" customHeight="1" x14ac:dyDescent="0.2">
      <c r="A411" s="125"/>
      <c r="B411" s="125"/>
      <c r="C411" s="10">
        <v>23</v>
      </c>
      <c r="D411" s="31" t="s">
        <v>897</v>
      </c>
      <c r="E411" s="31">
        <v>111134696.0098</v>
      </c>
      <c r="F411" s="31">
        <v>200418.61120000001</v>
      </c>
      <c r="G411" s="31">
        <v>0</v>
      </c>
      <c r="H411" s="31">
        <v>34145479.632700004</v>
      </c>
      <c r="I411" s="31">
        <f t="shared" si="68"/>
        <v>145480594.25370002</v>
      </c>
      <c r="J411" s="89"/>
      <c r="K411" s="107"/>
      <c r="L411" s="107"/>
      <c r="M411" s="90">
        <v>6</v>
      </c>
      <c r="N411" s="31" t="s">
        <v>898</v>
      </c>
      <c r="O411" s="31">
        <v>127014232.4121</v>
      </c>
      <c r="P411" s="31">
        <v>229055.52429999999</v>
      </c>
      <c r="Q411" s="31">
        <v>0</v>
      </c>
      <c r="R411" s="31">
        <v>295471137.14520001</v>
      </c>
      <c r="S411" s="31">
        <f t="shared" si="72"/>
        <v>422714425.08160001</v>
      </c>
    </row>
    <row r="412" spans="1:19" ht="24.75" customHeight="1" x14ac:dyDescent="0.2">
      <c r="A412" s="125"/>
      <c r="B412" s="125"/>
      <c r="C412" s="10">
        <v>24</v>
      </c>
      <c r="D412" s="31" t="s">
        <v>899</v>
      </c>
      <c r="E412" s="31">
        <v>143377129.73719999</v>
      </c>
      <c r="F412" s="31">
        <v>258564.1231</v>
      </c>
      <c r="G412" s="31">
        <v>0</v>
      </c>
      <c r="H412" s="31">
        <v>43436538.605899997</v>
      </c>
      <c r="I412" s="31">
        <f t="shared" si="68"/>
        <v>187072232.46619999</v>
      </c>
      <c r="J412" s="89"/>
      <c r="K412" s="10"/>
      <c r="L412" s="113"/>
      <c r="M412" s="114"/>
      <c r="N412" s="115"/>
      <c r="O412" s="95">
        <f t="shared" ref="O412:S412" si="73">SUM(O406:O411)</f>
        <v>906742101.2622</v>
      </c>
      <c r="P412" s="95">
        <f t="shared" si="73"/>
        <v>1635204.8387999998</v>
      </c>
      <c r="Q412" s="95">
        <f t="shared" si="73"/>
        <v>0</v>
      </c>
      <c r="R412" s="95">
        <f t="shared" si="73"/>
        <v>1837419002.0718999</v>
      </c>
      <c r="S412" s="95">
        <f t="shared" si="73"/>
        <v>2745796308.1729002</v>
      </c>
    </row>
    <row r="413" spans="1:19" ht="24.75" customHeight="1" x14ac:dyDescent="0.2">
      <c r="A413" s="107"/>
      <c r="B413" s="125"/>
      <c r="C413" s="10">
        <v>25</v>
      </c>
      <c r="D413" s="31" t="s">
        <v>900</v>
      </c>
      <c r="E413" s="31">
        <v>146499634.63519999</v>
      </c>
      <c r="F413" s="31">
        <v>264195.20069999999</v>
      </c>
      <c r="G413" s="31">
        <v>0</v>
      </c>
      <c r="H413" s="31">
        <v>45700293.206600003</v>
      </c>
      <c r="I413" s="31">
        <f t="shared" si="68"/>
        <v>192464123.04250002</v>
      </c>
      <c r="J413" s="89"/>
      <c r="K413" s="113"/>
      <c r="L413" s="114"/>
      <c r="M413" s="114"/>
      <c r="N413" s="115"/>
      <c r="O413" s="80">
        <v>99794400629.573257</v>
      </c>
      <c r="P413" s="34">
        <v>179967695.96569988</v>
      </c>
      <c r="Q413" s="34">
        <v>-773506317.17389762</v>
      </c>
      <c r="R413" s="34">
        <v>33855348599.137314</v>
      </c>
      <c r="S413" s="34">
        <f>O413+P413+Q413+R413</f>
        <v>133056210607.50237</v>
      </c>
    </row>
    <row r="414" spans="1:19" ht="12.75" customHeight="1" x14ac:dyDescent="0.2">
      <c r="K414" s="6"/>
    </row>
    <row r="415" spans="1:19" ht="12.75" customHeight="1" x14ac:dyDescent="0.2">
      <c r="K415" s="6"/>
    </row>
    <row r="416" spans="1:19" ht="12.75" customHeight="1" x14ac:dyDescent="0.2">
      <c r="K416" s="6"/>
    </row>
    <row r="417" spans="11:11" ht="12.75" customHeight="1" x14ac:dyDescent="0.2">
      <c r="K417" s="6"/>
    </row>
    <row r="418" spans="11:11" ht="12.75" customHeight="1" x14ac:dyDescent="0.2">
      <c r="K418" s="6"/>
    </row>
    <row r="419" spans="11:11" ht="12.75" customHeight="1" x14ac:dyDescent="0.2">
      <c r="K419" s="6"/>
    </row>
    <row r="420" spans="11:11" ht="12.75" customHeight="1" x14ac:dyDescent="0.2">
      <c r="K420" s="6"/>
    </row>
    <row r="421" spans="11:11" ht="12.75" customHeight="1" x14ac:dyDescent="0.2">
      <c r="K421" s="6"/>
    </row>
    <row r="422" spans="11:11" ht="12.75" customHeight="1" x14ac:dyDescent="0.2">
      <c r="K422" s="6"/>
    </row>
    <row r="423" spans="11:11" ht="12.75" customHeight="1" x14ac:dyDescent="0.2">
      <c r="K423" s="6"/>
    </row>
    <row r="424" spans="11:11" ht="12.75" customHeight="1" x14ac:dyDescent="0.2">
      <c r="K424" s="6"/>
    </row>
    <row r="425" spans="11:11" ht="12.75" customHeight="1" x14ac:dyDescent="0.2">
      <c r="K425" s="6"/>
    </row>
    <row r="426" spans="11:11" ht="12.75" customHeight="1" x14ac:dyDescent="0.2">
      <c r="K426" s="6"/>
    </row>
    <row r="427" spans="11:11" ht="12.75" customHeight="1" x14ac:dyDescent="0.2">
      <c r="K427" s="6"/>
    </row>
    <row r="428" spans="11:11" ht="12.75" customHeight="1" x14ac:dyDescent="0.2">
      <c r="K428" s="6"/>
    </row>
    <row r="429" spans="11:11" ht="12.75" customHeight="1" x14ac:dyDescent="0.2">
      <c r="K429" s="6"/>
    </row>
    <row r="430" spans="11:11" ht="12.75" customHeight="1" x14ac:dyDescent="0.2">
      <c r="K430" s="6"/>
    </row>
    <row r="431" spans="11:11" ht="12.75" customHeight="1" x14ac:dyDescent="0.2">
      <c r="K431" s="6"/>
    </row>
    <row r="432" spans="11:11" ht="12.75" customHeight="1" x14ac:dyDescent="0.2">
      <c r="K432" s="6"/>
    </row>
    <row r="433" spans="11:11" ht="12.75" customHeight="1" x14ac:dyDescent="0.2">
      <c r="K433" s="6"/>
    </row>
    <row r="434" spans="11:11" ht="12.75" customHeight="1" x14ac:dyDescent="0.2">
      <c r="K434" s="6"/>
    </row>
    <row r="435" spans="11:11" ht="12.75" customHeight="1" x14ac:dyDescent="0.2">
      <c r="K435" s="6"/>
    </row>
    <row r="436" spans="11:11" ht="12.75" customHeight="1" x14ac:dyDescent="0.2">
      <c r="K436" s="6"/>
    </row>
    <row r="437" spans="11:11" ht="12.75" customHeight="1" x14ac:dyDescent="0.2">
      <c r="K437" s="6"/>
    </row>
    <row r="438" spans="11:11" ht="12.75" customHeight="1" x14ac:dyDescent="0.2">
      <c r="K438" s="6"/>
    </row>
    <row r="439" spans="11:11" ht="12.75" customHeight="1" x14ac:dyDescent="0.2">
      <c r="K439" s="6"/>
    </row>
    <row r="440" spans="11:11" ht="12.75" customHeight="1" x14ac:dyDescent="0.2">
      <c r="K440" s="6"/>
    </row>
    <row r="441" spans="11:11" ht="12.75" customHeight="1" x14ac:dyDescent="0.2">
      <c r="K441" s="6"/>
    </row>
    <row r="442" spans="11:11" ht="12.75" customHeight="1" x14ac:dyDescent="0.2">
      <c r="K442" s="6"/>
    </row>
    <row r="443" spans="11:11" ht="12.75" customHeight="1" x14ac:dyDescent="0.2">
      <c r="K443" s="6"/>
    </row>
    <row r="444" spans="11:11" ht="12.75" customHeight="1" x14ac:dyDescent="0.2">
      <c r="K444" s="6"/>
    </row>
    <row r="445" spans="11:11" ht="12.75" customHeight="1" x14ac:dyDescent="0.2">
      <c r="K445" s="6"/>
    </row>
    <row r="446" spans="11:11" ht="12.75" customHeight="1" x14ac:dyDescent="0.2">
      <c r="K446" s="6"/>
    </row>
    <row r="447" spans="11:11" ht="12.75" customHeight="1" x14ac:dyDescent="0.2">
      <c r="K447" s="6"/>
    </row>
    <row r="448" spans="11:11" ht="12.75" customHeight="1" x14ac:dyDescent="0.2">
      <c r="K448" s="6"/>
    </row>
    <row r="449" spans="11:11" ht="12.75" customHeight="1" x14ac:dyDescent="0.2">
      <c r="K449" s="6"/>
    </row>
    <row r="450" spans="11:11" ht="12.75" customHeight="1" x14ac:dyDescent="0.2">
      <c r="K450" s="6"/>
    </row>
    <row r="451" spans="11:11" ht="12.75" customHeight="1" x14ac:dyDescent="0.2">
      <c r="K451" s="6"/>
    </row>
    <row r="452" spans="11:11" ht="12.75" customHeight="1" x14ac:dyDescent="0.2">
      <c r="K452" s="6"/>
    </row>
    <row r="453" spans="11:11" ht="12.75" customHeight="1" x14ac:dyDescent="0.2">
      <c r="K453" s="6"/>
    </row>
    <row r="454" spans="11:11" ht="12.75" customHeight="1" x14ac:dyDescent="0.2">
      <c r="K454" s="6"/>
    </row>
    <row r="455" spans="11:11" ht="12.75" customHeight="1" x14ac:dyDescent="0.2">
      <c r="K455" s="6"/>
    </row>
    <row r="456" spans="11:11" ht="12.75" customHeight="1" x14ac:dyDescent="0.2">
      <c r="K456" s="6"/>
    </row>
    <row r="457" spans="11:11" ht="12.75" customHeight="1" x14ac:dyDescent="0.2">
      <c r="K457" s="6"/>
    </row>
    <row r="458" spans="11:11" ht="12.75" customHeight="1" x14ac:dyDescent="0.2">
      <c r="K458" s="6"/>
    </row>
    <row r="459" spans="11:11" ht="12.75" customHeight="1" x14ac:dyDescent="0.2">
      <c r="K459" s="6"/>
    </row>
    <row r="460" spans="11:11" ht="12.75" customHeight="1" x14ac:dyDescent="0.2">
      <c r="K460" s="6"/>
    </row>
    <row r="461" spans="11:11" ht="12.75" customHeight="1" x14ac:dyDescent="0.2">
      <c r="K461" s="6"/>
    </row>
    <row r="462" spans="11:11" ht="12.75" customHeight="1" x14ac:dyDescent="0.2">
      <c r="K462" s="6"/>
    </row>
    <row r="463" spans="11:11" ht="12.75" customHeight="1" x14ac:dyDescent="0.2">
      <c r="K463" s="6"/>
    </row>
    <row r="464" spans="11:11" ht="12.75" customHeight="1" x14ac:dyDescent="0.2">
      <c r="K464" s="6"/>
    </row>
    <row r="465" spans="11:11" ht="12.75" customHeight="1" x14ac:dyDescent="0.2">
      <c r="K465" s="6"/>
    </row>
    <row r="466" spans="11:11" ht="12.75" customHeight="1" x14ac:dyDescent="0.2">
      <c r="K466" s="6"/>
    </row>
    <row r="467" spans="11:11" ht="12.75" customHeight="1" x14ac:dyDescent="0.2">
      <c r="K467" s="6"/>
    </row>
    <row r="468" spans="11:11" ht="12.75" customHeight="1" x14ac:dyDescent="0.2">
      <c r="K468" s="6"/>
    </row>
    <row r="469" spans="11:11" ht="12.75" customHeight="1" x14ac:dyDescent="0.2">
      <c r="K469" s="6"/>
    </row>
    <row r="470" spans="11:11" ht="12.75" customHeight="1" x14ac:dyDescent="0.2">
      <c r="K470" s="6"/>
    </row>
    <row r="471" spans="11:11" ht="12.75" customHeight="1" x14ac:dyDescent="0.2">
      <c r="K471" s="6"/>
    </row>
    <row r="472" spans="11:11" ht="12.75" customHeight="1" x14ac:dyDescent="0.2">
      <c r="K472" s="6"/>
    </row>
    <row r="473" spans="11:11" ht="12.75" customHeight="1" x14ac:dyDescent="0.2">
      <c r="K473" s="6"/>
    </row>
    <row r="474" spans="11:11" ht="12.75" customHeight="1" x14ac:dyDescent="0.2">
      <c r="K474" s="6"/>
    </row>
    <row r="475" spans="11:11" ht="12.75" customHeight="1" x14ac:dyDescent="0.2">
      <c r="K475" s="6"/>
    </row>
    <row r="476" spans="11:11" ht="12.75" customHeight="1" x14ac:dyDescent="0.2">
      <c r="K476" s="6"/>
    </row>
    <row r="477" spans="11:11" ht="12.75" customHeight="1" x14ac:dyDescent="0.2">
      <c r="K477" s="6"/>
    </row>
    <row r="478" spans="11:11" ht="12.75" customHeight="1" x14ac:dyDescent="0.2">
      <c r="K478" s="6"/>
    </row>
    <row r="479" spans="11:11" ht="12.75" customHeight="1" x14ac:dyDescent="0.2">
      <c r="K479" s="6"/>
    </row>
    <row r="480" spans="11:11" ht="12.75" customHeight="1" x14ac:dyDescent="0.2">
      <c r="K480" s="6"/>
    </row>
    <row r="481" spans="11:11" ht="12.75" customHeight="1" x14ac:dyDescent="0.2">
      <c r="K481" s="6"/>
    </row>
    <row r="482" spans="11:11" ht="12.75" customHeight="1" x14ac:dyDescent="0.2">
      <c r="K482" s="6"/>
    </row>
    <row r="483" spans="11:11" ht="12.75" customHeight="1" x14ac:dyDescent="0.2">
      <c r="K483" s="6"/>
    </row>
    <row r="484" spans="11:11" ht="12.75" customHeight="1" x14ac:dyDescent="0.2">
      <c r="K484" s="6"/>
    </row>
    <row r="485" spans="11:11" ht="12.75" customHeight="1" x14ac:dyDescent="0.2">
      <c r="K485" s="6"/>
    </row>
    <row r="486" spans="11:11" ht="12.75" customHeight="1" x14ac:dyDescent="0.2">
      <c r="K486" s="6"/>
    </row>
    <row r="487" spans="11:11" ht="12.75" customHeight="1" x14ac:dyDescent="0.2">
      <c r="K487" s="6"/>
    </row>
    <row r="488" spans="11:11" ht="12.75" customHeight="1" x14ac:dyDescent="0.2">
      <c r="K488" s="6"/>
    </row>
    <row r="489" spans="11:11" ht="12.75" customHeight="1" x14ac:dyDescent="0.2">
      <c r="K489" s="6"/>
    </row>
    <row r="490" spans="11:11" ht="12.75" customHeight="1" x14ac:dyDescent="0.2">
      <c r="K490" s="6"/>
    </row>
    <row r="491" spans="11:11" ht="12.75" customHeight="1" x14ac:dyDescent="0.2">
      <c r="K491" s="6"/>
    </row>
    <row r="492" spans="11:11" ht="12.75" customHeight="1" x14ac:dyDescent="0.2">
      <c r="K492" s="6"/>
    </row>
    <row r="493" spans="11:11" ht="12.75" customHeight="1" x14ac:dyDescent="0.2">
      <c r="K493" s="6"/>
    </row>
    <row r="494" spans="11:11" ht="12.75" customHeight="1" x14ac:dyDescent="0.2">
      <c r="K494" s="6"/>
    </row>
    <row r="495" spans="11:11" ht="12.75" customHeight="1" x14ac:dyDescent="0.2">
      <c r="K495" s="6"/>
    </row>
    <row r="496" spans="11:11" ht="12.75" customHeight="1" x14ac:dyDescent="0.2">
      <c r="K496" s="6"/>
    </row>
    <row r="497" spans="11:11" ht="12.75" customHeight="1" x14ac:dyDescent="0.2">
      <c r="K497" s="6"/>
    </row>
    <row r="498" spans="11:11" ht="12.75" customHeight="1" x14ac:dyDescent="0.2">
      <c r="K498" s="6"/>
    </row>
    <row r="499" spans="11:11" ht="12.75" customHeight="1" x14ac:dyDescent="0.2">
      <c r="K499" s="6"/>
    </row>
    <row r="500" spans="11:11" ht="12.75" customHeight="1" x14ac:dyDescent="0.2">
      <c r="K500" s="6"/>
    </row>
    <row r="501" spans="11:11" ht="12.75" customHeight="1" x14ac:dyDescent="0.2">
      <c r="K501" s="6"/>
    </row>
    <row r="502" spans="11:11" ht="12.75" customHeight="1" x14ac:dyDescent="0.2">
      <c r="K502" s="6"/>
    </row>
    <row r="503" spans="11:11" ht="12.75" customHeight="1" x14ac:dyDescent="0.2">
      <c r="K503" s="6"/>
    </row>
    <row r="504" spans="11:11" ht="12.75" customHeight="1" x14ac:dyDescent="0.2">
      <c r="K504" s="6"/>
    </row>
    <row r="505" spans="11:11" ht="12.75" customHeight="1" x14ac:dyDescent="0.2">
      <c r="K505" s="6"/>
    </row>
    <row r="506" spans="11:11" ht="12.75" customHeight="1" x14ac:dyDescent="0.2">
      <c r="K506" s="6"/>
    </row>
    <row r="507" spans="11:11" ht="12.75" customHeight="1" x14ac:dyDescent="0.2">
      <c r="K507" s="6"/>
    </row>
    <row r="508" spans="11:11" ht="12.75" customHeight="1" x14ac:dyDescent="0.2">
      <c r="K508" s="6"/>
    </row>
    <row r="509" spans="11:11" ht="12.75" customHeight="1" x14ac:dyDescent="0.2">
      <c r="K509" s="6"/>
    </row>
    <row r="510" spans="11:11" ht="12.75" customHeight="1" x14ac:dyDescent="0.2">
      <c r="K510" s="6"/>
    </row>
    <row r="511" spans="11:11" ht="12.75" customHeight="1" x14ac:dyDescent="0.2">
      <c r="K511" s="6"/>
    </row>
    <row r="512" spans="11:11" ht="12.75" customHeight="1" x14ac:dyDescent="0.2">
      <c r="K512" s="6"/>
    </row>
    <row r="513" spans="11:11" ht="12.75" customHeight="1" x14ac:dyDescent="0.2">
      <c r="K513" s="6"/>
    </row>
    <row r="514" spans="11:11" ht="12.75" customHeight="1" x14ac:dyDescent="0.2">
      <c r="K514" s="6"/>
    </row>
    <row r="515" spans="11:11" ht="12.75" customHeight="1" x14ac:dyDescent="0.2">
      <c r="K515" s="6"/>
    </row>
    <row r="516" spans="11:11" ht="12.75" customHeight="1" x14ac:dyDescent="0.2">
      <c r="K516" s="6"/>
    </row>
    <row r="517" spans="11:11" ht="12.75" customHeight="1" x14ac:dyDescent="0.2">
      <c r="K517" s="6"/>
    </row>
    <row r="518" spans="11:11" ht="12.75" customHeight="1" x14ac:dyDescent="0.2">
      <c r="K518" s="6"/>
    </row>
    <row r="519" spans="11:11" ht="12.75" customHeight="1" x14ac:dyDescent="0.2">
      <c r="K519" s="6"/>
    </row>
    <row r="520" spans="11:11" ht="12.75" customHeight="1" x14ac:dyDescent="0.2">
      <c r="K520" s="6"/>
    </row>
    <row r="521" spans="11:11" ht="12.75" customHeight="1" x14ac:dyDescent="0.2">
      <c r="K521" s="6"/>
    </row>
    <row r="522" spans="11:11" ht="12.75" customHeight="1" x14ac:dyDescent="0.2">
      <c r="K522" s="6"/>
    </row>
    <row r="523" spans="11:11" ht="12.75" customHeight="1" x14ac:dyDescent="0.2">
      <c r="K523" s="6"/>
    </row>
    <row r="524" spans="11:11" ht="12.75" customHeight="1" x14ac:dyDescent="0.2">
      <c r="K524" s="6"/>
    </row>
    <row r="525" spans="11:11" ht="12.75" customHeight="1" x14ac:dyDescent="0.2">
      <c r="K525" s="6"/>
    </row>
    <row r="526" spans="11:11" ht="12.75" customHeight="1" x14ac:dyDescent="0.2">
      <c r="K526" s="6"/>
    </row>
    <row r="527" spans="11:11" ht="12.75" customHeight="1" x14ac:dyDescent="0.2">
      <c r="K527" s="6"/>
    </row>
    <row r="528" spans="11:11" ht="12.75" customHeight="1" x14ac:dyDescent="0.2">
      <c r="K528" s="6"/>
    </row>
    <row r="529" spans="11:11" ht="12.75" customHeight="1" x14ac:dyDescent="0.2">
      <c r="K529" s="6"/>
    </row>
    <row r="530" spans="11:11" ht="12.75" customHeight="1" x14ac:dyDescent="0.2">
      <c r="K530" s="6"/>
    </row>
    <row r="531" spans="11:11" ht="12.75" customHeight="1" x14ac:dyDescent="0.2">
      <c r="K531" s="6"/>
    </row>
    <row r="532" spans="11:11" ht="12.75" customHeight="1" x14ac:dyDescent="0.2">
      <c r="K532" s="6"/>
    </row>
    <row r="533" spans="11:11" ht="12.75" customHeight="1" x14ac:dyDescent="0.2">
      <c r="K533" s="6"/>
    </row>
    <row r="534" spans="11:11" ht="12.75" customHeight="1" x14ac:dyDescent="0.2">
      <c r="K534" s="6"/>
    </row>
    <row r="535" spans="11:11" ht="12.75" customHeight="1" x14ac:dyDescent="0.2">
      <c r="K535" s="6"/>
    </row>
    <row r="536" spans="11:11" ht="12.75" customHeight="1" x14ac:dyDescent="0.2">
      <c r="K536" s="6"/>
    </row>
    <row r="537" spans="11:11" ht="12.75" customHeight="1" x14ac:dyDescent="0.2">
      <c r="K537" s="6"/>
    </row>
    <row r="538" spans="11:11" ht="12.75" customHeight="1" x14ac:dyDescent="0.2">
      <c r="K538" s="6"/>
    </row>
    <row r="539" spans="11:11" ht="12.75" customHeight="1" x14ac:dyDescent="0.2">
      <c r="K539" s="6"/>
    </row>
    <row r="540" spans="11:11" ht="12.75" customHeight="1" x14ac:dyDescent="0.2">
      <c r="K540" s="6"/>
    </row>
    <row r="541" spans="11:11" ht="12.75" customHeight="1" x14ac:dyDescent="0.2">
      <c r="K541" s="6"/>
    </row>
    <row r="542" spans="11:11" ht="12.75" customHeight="1" x14ac:dyDescent="0.2">
      <c r="K542" s="6"/>
    </row>
    <row r="543" spans="11:11" ht="12.75" customHeight="1" x14ac:dyDescent="0.2">
      <c r="K543" s="6"/>
    </row>
    <row r="544" spans="11:11" ht="12.75" customHeight="1" x14ac:dyDescent="0.2">
      <c r="K544" s="6"/>
    </row>
    <row r="545" spans="11:11" ht="12.75" customHeight="1" x14ac:dyDescent="0.2">
      <c r="K545" s="6"/>
    </row>
    <row r="546" spans="11:11" ht="12.75" customHeight="1" x14ac:dyDescent="0.2">
      <c r="K546" s="6"/>
    </row>
    <row r="547" spans="11:11" ht="12.75" customHeight="1" x14ac:dyDescent="0.2">
      <c r="K547" s="6"/>
    </row>
    <row r="548" spans="11:11" ht="12.75" customHeight="1" x14ac:dyDescent="0.2">
      <c r="K548" s="6"/>
    </row>
    <row r="549" spans="11:11" ht="12.75" customHeight="1" x14ac:dyDescent="0.2">
      <c r="K549" s="6"/>
    </row>
    <row r="550" spans="11:11" ht="12.75" customHeight="1" x14ac:dyDescent="0.2">
      <c r="K550" s="6"/>
    </row>
    <row r="551" spans="11:11" ht="12.75" customHeight="1" x14ac:dyDescent="0.2">
      <c r="K551" s="6"/>
    </row>
    <row r="552" spans="11:11" ht="12.75" customHeight="1" x14ac:dyDescent="0.2">
      <c r="K552" s="6"/>
    </row>
    <row r="553" spans="11:11" ht="12.75" customHeight="1" x14ac:dyDescent="0.2">
      <c r="K553" s="6"/>
    </row>
    <row r="554" spans="11:11" ht="12.75" customHeight="1" x14ac:dyDescent="0.2">
      <c r="K554" s="6"/>
    </row>
    <row r="555" spans="11:11" ht="12.75" customHeight="1" x14ac:dyDescent="0.2">
      <c r="K555" s="6"/>
    </row>
    <row r="556" spans="11:11" ht="12.75" customHeight="1" x14ac:dyDescent="0.2">
      <c r="K556" s="6"/>
    </row>
    <row r="557" spans="11:11" ht="12.75" customHeight="1" x14ac:dyDescent="0.2">
      <c r="K557" s="6"/>
    </row>
    <row r="558" spans="11:11" ht="12.75" customHeight="1" x14ac:dyDescent="0.2">
      <c r="K558" s="6"/>
    </row>
    <row r="559" spans="11:11" ht="12.75" customHeight="1" x14ac:dyDescent="0.2">
      <c r="K559" s="6"/>
    </row>
    <row r="560" spans="11:11" ht="12.75" customHeight="1" x14ac:dyDescent="0.2">
      <c r="K560" s="6"/>
    </row>
    <row r="561" spans="11:11" ht="12.75" customHeight="1" x14ac:dyDescent="0.2">
      <c r="K561" s="6"/>
    </row>
    <row r="562" spans="11:11" ht="12.75" customHeight="1" x14ac:dyDescent="0.2">
      <c r="K562" s="6"/>
    </row>
    <row r="563" spans="11:11" ht="12.75" customHeight="1" x14ac:dyDescent="0.2">
      <c r="K563" s="6"/>
    </row>
    <row r="564" spans="11:11" ht="12.75" customHeight="1" x14ac:dyDescent="0.2">
      <c r="K564" s="6"/>
    </row>
    <row r="565" spans="11:11" ht="12.75" customHeight="1" x14ac:dyDescent="0.2">
      <c r="K565" s="6"/>
    </row>
    <row r="566" spans="11:11" ht="12.75" customHeight="1" x14ac:dyDescent="0.2">
      <c r="K566" s="6"/>
    </row>
    <row r="567" spans="11:11" ht="12.75" customHeight="1" x14ac:dyDescent="0.2">
      <c r="K567" s="6"/>
    </row>
    <row r="568" spans="11:11" ht="12.75" customHeight="1" x14ac:dyDescent="0.2">
      <c r="K568" s="6"/>
    </row>
    <row r="569" spans="11:11" ht="12.75" customHeight="1" x14ac:dyDescent="0.2">
      <c r="K569" s="6"/>
    </row>
    <row r="570" spans="11:11" ht="12.75" customHeight="1" x14ac:dyDescent="0.2">
      <c r="K570" s="6"/>
    </row>
    <row r="571" spans="11:11" ht="12.75" customHeight="1" x14ac:dyDescent="0.2">
      <c r="K571" s="6"/>
    </row>
    <row r="572" spans="11:11" ht="12.75" customHeight="1" x14ac:dyDescent="0.2">
      <c r="K572" s="6"/>
    </row>
    <row r="573" spans="11:11" ht="12.75" customHeight="1" x14ac:dyDescent="0.2">
      <c r="K573" s="6"/>
    </row>
    <row r="574" spans="11:11" ht="12.75" customHeight="1" x14ac:dyDescent="0.2">
      <c r="K574" s="6"/>
    </row>
    <row r="575" spans="11:11" ht="12.75" customHeight="1" x14ac:dyDescent="0.2">
      <c r="K575" s="6"/>
    </row>
    <row r="576" spans="11:11" ht="12.75" customHeight="1" x14ac:dyDescent="0.2">
      <c r="K576" s="6"/>
    </row>
    <row r="577" spans="11:11" ht="12.75" customHeight="1" x14ac:dyDescent="0.2">
      <c r="K577" s="6"/>
    </row>
    <row r="578" spans="11:11" ht="12.75" customHeight="1" x14ac:dyDescent="0.2">
      <c r="K578" s="6"/>
    </row>
    <row r="579" spans="11:11" ht="12.75" customHeight="1" x14ac:dyDescent="0.2">
      <c r="K579" s="6"/>
    </row>
    <row r="580" spans="11:11" ht="12.75" customHeight="1" x14ac:dyDescent="0.2">
      <c r="K580" s="6"/>
    </row>
    <row r="581" spans="11:11" ht="12.75" customHeight="1" x14ac:dyDescent="0.2">
      <c r="K581" s="6"/>
    </row>
    <row r="582" spans="11:11" ht="12.75" customHeight="1" x14ac:dyDescent="0.2">
      <c r="K582" s="6"/>
    </row>
    <row r="583" spans="11:11" ht="12.75" customHeight="1" x14ac:dyDescent="0.2">
      <c r="K583" s="6"/>
    </row>
    <row r="584" spans="11:11" ht="12.75" customHeight="1" x14ac:dyDescent="0.2">
      <c r="K584" s="6"/>
    </row>
    <row r="585" spans="11:11" ht="12.75" customHeight="1" x14ac:dyDescent="0.2">
      <c r="K585" s="6"/>
    </row>
    <row r="586" spans="11:11" ht="12.75" customHeight="1" x14ac:dyDescent="0.2">
      <c r="K586" s="6"/>
    </row>
    <row r="587" spans="11:11" ht="12.75" customHeight="1" x14ac:dyDescent="0.2">
      <c r="K587" s="6"/>
    </row>
    <row r="588" spans="11:11" ht="12.75" customHeight="1" x14ac:dyDescent="0.2">
      <c r="K588" s="6"/>
    </row>
    <row r="589" spans="11:11" ht="12.75" customHeight="1" x14ac:dyDescent="0.2">
      <c r="K589" s="6"/>
    </row>
    <row r="590" spans="11:11" ht="12.75" customHeight="1" x14ac:dyDescent="0.2">
      <c r="K590" s="6"/>
    </row>
    <row r="591" spans="11:11" ht="12.75" customHeight="1" x14ac:dyDescent="0.2">
      <c r="K591" s="6"/>
    </row>
    <row r="592" spans="11:11" ht="12.75" customHeight="1" x14ac:dyDescent="0.2">
      <c r="K592" s="6"/>
    </row>
    <row r="593" spans="11:11" ht="12.75" customHeight="1" x14ac:dyDescent="0.2">
      <c r="K593" s="6"/>
    </row>
    <row r="594" spans="11:11" ht="12.75" customHeight="1" x14ac:dyDescent="0.2">
      <c r="K594" s="6"/>
    </row>
    <row r="595" spans="11:11" ht="12.75" customHeight="1" x14ac:dyDescent="0.2">
      <c r="K595" s="6"/>
    </row>
    <row r="596" spans="11:11" ht="12.75" customHeight="1" x14ac:dyDescent="0.2">
      <c r="K596" s="6"/>
    </row>
    <row r="597" spans="11:11" ht="12.75" customHeight="1" x14ac:dyDescent="0.2">
      <c r="K597" s="6"/>
    </row>
    <row r="598" spans="11:11" ht="12.75" customHeight="1" x14ac:dyDescent="0.2">
      <c r="K598" s="6"/>
    </row>
    <row r="599" spans="11:11" ht="12.75" customHeight="1" x14ac:dyDescent="0.2">
      <c r="K599" s="6"/>
    </row>
    <row r="600" spans="11:11" ht="12.75" customHeight="1" x14ac:dyDescent="0.2">
      <c r="K600" s="6"/>
    </row>
    <row r="601" spans="11:11" ht="12.75" customHeight="1" x14ac:dyDescent="0.2">
      <c r="K601" s="6"/>
    </row>
    <row r="602" spans="11:11" ht="12.75" customHeight="1" x14ac:dyDescent="0.2">
      <c r="K602" s="6"/>
    </row>
    <row r="603" spans="11:11" ht="12.75" customHeight="1" x14ac:dyDescent="0.2">
      <c r="K603" s="6"/>
    </row>
    <row r="604" spans="11:11" ht="12.75" customHeight="1" x14ac:dyDescent="0.2">
      <c r="K604" s="6"/>
    </row>
    <row r="605" spans="11:11" ht="12.75" customHeight="1" x14ac:dyDescent="0.2">
      <c r="K605" s="6"/>
    </row>
    <row r="606" spans="11:11" ht="12.75" customHeight="1" x14ac:dyDescent="0.2">
      <c r="K606" s="6"/>
    </row>
    <row r="607" spans="11:11" ht="12.75" customHeight="1" x14ac:dyDescent="0.2">
      <c r="K607" s="6"/>
    </row>
    <row r="608" spans="11:11" ht="12.75" customHeight="1" x14ac:dyDescent="0.2">
      <c r="K608" s="6"/>
    </row>
    <row r="609" spans="11:11" ht="12.75" customHeight="1" x14ac:dyDescent="0.2">
      <c r="K609" s="6"/>
    </row>
    <row r="610" spans="11:11" ht="12.75" customHeight="1" x14ac:dyDescent="0.2">
      <c r="K610" s="6"/>
    </row>
    <row r="611" spans="11:11" ht="12.75" customHeight="1" x14ac:dyDescent="0.2">
      <c r="K611" s="6"/>
    </row>
    <row r="612" spans="11:11" ht="12.75" customHeight="1" x14ac:dyDescent="0.2">
      <c r="K612" s="6"/>
    </row>
    <row r="613" spans="11:11" ht="12.75" customHeight="1" x14ac:dyDescent="0.2">
      <c r="K613" s="6"/>
    </row>
    <row r="614" spans="11:11" ht="12.75" customHeight="1" x14ac:dyDescent="0.2">
      <c r="K614" s="6"/>
    </row>
    <row r="615" spans="11:11" ht="12.75" customHeight="1" x14ac:dyDescent="0.2">
      <c r="K615" s="6"/>
    </row>
    <row r="616" spans="11:11" ht="12.75" customHeight="1" x14ac:dyDescent="0.2">
      <c r="K616" s="6"/>
    </row>
    <row r="617" spans="11:11" ht="12.75" customHeight="1" x14ac:dyDescent="0.2">
      <c r="K617" s="6"/>
    </row>
    <row r="618" spans="11:11" ht="12.75" customHeight="1" x14ac:dyDescent="0.2">
      <c r="K618" s="6"/>
    </row>
    <row r="619" spans="11:11" ht="12.75" customHeight="1" x14ac:dyDescent="0.2">
      <c r="K619" s="6"/>
    </row>
    <row r="620" spans="11:11" ht="12.75" customHeight="1" x14ac:dyDescent="0.2">
      <c r="K620" s="6"/>
    </row>
    <row r="621" spans="11:11" ht="12.75" customHeight="1" x14ac:dyDescent="0.2">
      <c r="K621" s="6"/>
    </row>
    <row r="622" spans="11:11" ht="12.75" customHeight="1" x14ac:dyDescent="0.2">
      <c r="K622" s="6"/>
    </row>
    <row r="623" spans="11:11" ht="12.75" customHeight="1" x14ac:dyDescent="0.2">
      <c r="K623" s="6"/>
    </row>
    <row r="624" spans="11:11" ht="12.75" customHeight="1" x14ac:dyDescent="0.2">
      <c r="K624" s="6"/>
    </row>
    <row r="625" spans="11:11" ht="12.75" customHeight="1" x14ac:dyDescent="0.2">
      <c r="K625" s="6"/>
    </row>
    <row r="626" spans="11:11" ht="12.75" customHeight="1" x14ac:dyDescent="0.2">
      <c r="K626" s="6"/>
    </row>
    <row r="627" spans="11:11" ht="12.75" customHeight="1" x14ac:dyDescent="0.2">
      <c r="K627" s="6"/>
    </row>
    <row r="628" spans="11:11" ht="12.75" customHeight="1" x14ac:dyDescent="0.2">
      <c r="K628" s="6"/>
    </row>
    <row r="629" spans="11:11" ht="12.75" customHeight="1" x14ac:dyDescent="0.2">
      <c r="K629" s="6"/>
    </row>
    <row r="630" spans="11:11" ht="12.75" customHeight="1" x14ac:dyDescent="0.2">
      <c r="K630" s="6"/>
    </row>
    <row r="631" spans="11:11" ht="12.75" customHeight="1" x14ac:dyDescent="0.2">
      <c r="K631" s="6"/>
    </row>
    <row r="632" spans="11:11" ht="12.75" customHeight="1" x14ac:dyDescent="0.2">
      <c r="K632" s="6"/>
    </row>
    <row r="633" spans="11:11" ht="12.75" customHeight="1" x14ac:dyDescent="0.2">
      <c r="K633" s="6"/>
    </row>
    <row r="634" spans="11:11" ht="12.75" customHeight="1" x14ac:dyDescent="0.2">
      <c r="K634" s="6"/>
    </row>
    <row r="635" spans="11:11" ht="12.75" customHeight="1" x14ac:dyDescent="0.2">
      <c r="K635" s="6"/>
    </row>
    <row r="636" spans="11:11" ht="12.75" customHeight="1" x14ac:dyDescent="0.2">
      <c r="K636" s="6"/>
    </row>
    <row r="637" spans="11:11" ht="12.75" customHeight="1" x14ac:dyDescent="0.2">
      <c r="K637" s="6"/>
    </row>
    <row r="638" spans="11:11" ht="12.75" customHeight="1" x14ac:dyDescent="0.2">
      <c r="K638" s="6"/>
    </row>
    <row r="639" spans="11:11" ht="12.75" customHeight="1" x14ac:dyDescent="0.2">
      <c r="K639" s="6"/>
    </row>
    <row r="640" spans="11:11" ht="12.75" customHeight="1" x14ac:dyDescent="0.2">
      <c r="K640" s="6"/>
    </row>
    <row r="641" spans="11:11" ht="12.75" customHeight="1" x14ac:dyDescent="0.2">
      <c r="K641" s="6"/>
    </row>
    <row r="642" spans="11:11" ht="12.75" customHeight="1" x14ac:dyDescent="0.2">
      <c r="K642" s="6"/>
    </row>
    <row r="643" spans="11:11" ht="12.75" customHeight="1" x14ac:dyDescent="0.2">
      <c r="K643" s="6"/>
    </row>
    <row r="644" spans="11:11" ht="12.75" customHeight="1" x14ac:dyDescent="0.2">
      <c r="K644" s="6"/>
    </row>
    <row r="645" spans="11:11" ht="12.75" customHeight="1" x14ac:dyDescent="0.2">
      <c r="K645" s="6"/>
    </row>
    <row r="646" spans="11:11" ht="12.75" customHeight="1" x14ac:dyDescent="0.2">
      <c r="K646" s="6"/>
    </row>
    <row r="647" spans="11:11" ht="12.75" customHeight="1" x14ac:dyDescent="0.2">
      <c r="K647" s="6"/>
    </row>
    <row r="648" spans="11:11" ht="12.75" customHeight="1" x14ac:dyDescent="0.2">
      <c r="K648" s="6"/>
    </row>
    <row r="649" spans="11:11" ht="12.75" customHeight="1" x14ac:dyDescent="0.2">
      <c r="K649" s="6"/>
    </row>
    <row r="650" spans="11:11" ht="12.75" customHeight="1" x14ac:dyDescent="0.2">
      <c r="K650" s="6"/>
    </row>
    <row r="651" spans="11:11" ht="12.75" customHeight="1" x14ac:dyDescent="0.2">
      <c r="K651" s="6"/>
    </row>
    <row r="652" spans="11:11" ht="12.75" customHeight="1" x14ac:dyDescent="0.2">
      <c r="K652" s="6"/>
    </row>
    <row r="653" spans="11:11" ht="12.75" customHeight="1" x14ac:dyDescent="0.2">
      <c r="K653" s="6"/>
    </row>
    <row r="654" spans="11:11" ht="12.75" customHeight="1" x14ac:dyDescent="0.2">
      <c r="K654" s="6"/>
    </row>
    <row r="655" spans="11:11" ht="12.75" customHeight="1" x14ac:dyDescent="0.2">
      <c r="K655" s="6"/>
    </row>
    <row r="656" spans="11:11" ht="12.75" customHeight="1" x14ac:dyDescent="0.2">
      <c r="K656" s="6"/>
    </row>
    <row r="657" spans="11:11" ht="12.75" customHeight="1" x14ac:dyDescent="0.2">
      <c r="K657" s="6"/>
    </row>
    <row r="658" spans="11:11" ht="12.75" customHeight="1" x14ac:dyDescent="0.2">
      <c r="K658" s="6"/>
    </row>
    <row r="659" spans="11:11" ht="12.75" customHeight="1" x14ac:dyDescent="0.2">
      <c r="K659" s="6"/>
    </row>
    <row r="660" spans="11:11" ht="12.75" customHeight="1" x14ac:dyDescent="0.2">
      <c r="K660" s="6"/>
    </row>
    <row r="661" spans="11:11" ht="12.75" customHeight="1" x14ac:dyDescent="0.2">
      <c r="K661" s="6"/>
    </row>
    <row r="662" spans="11:11" ht="12.75" customHeight="1" x14ac:dyDescent="0.2">
      <c r="K662" s="6"/>
    </row>
    <row r="663" spans="11:11" ht="12.75" customHeight="1" x14ac:dyDescent="0.2">
      <c r="K663" s="6"/>
    </row>
    <row r="664" spans="11:11" ht="12.75" customHeight="1" x14ac:dyDescent="0.2">
      <c r="K664" s="6"/>
    </row>
    <row r="665" spans="11:11" ht="12.75" customHeight="1" x14ac:dyDescent="0.2">
      <c r="K665" s="6"/>
    </row>
    <row r="666" spans="11:11" ht="12.75" customHeight="1" x14ac:dyDescent="0.2">
      <c r="K666" s="6"/>
    </row>
    <row r="667" spans="11:11" ht="12.75" customHeight="1" x14ac:dyDescent="0.2">
      <c r="K667" s="6"/>
    </row>
    <row r="668" spans="11:11" ht="12.75" customHeight="1" x14ac:dyDescent="0.2">
      <c r="K668" s="6"/>
    </row>
    <row r="669" spans="11:11" ht="12.75" customHeight="1" x14ac:dyDescent="0.2">
      <c r="K669" s="6"/>
    </row>
    <row r="670" spans="11:11" ht="12.75" customHeight="1" x14ac:dyDescent="0.2">
      <c r="K670" s="6"/>
    </row>
    <row r="671" spans="11:11" ht="12.75" customHeight="1" x14ac:dyDescent="0.2">
      <c r="K671" s="6"/>
    </row>
    <row r="672" spans="11:11" ht="12.75" customHeight="1" x14ac:dyDescent="0.2">
      <c r="K672" s="6"/>
    </row>
    <row r="673" spans="11:11" ht="12.75" customHeight="1" x14ac:dyDescent="0.2">
      <c r="K673" s="6"/>
    </row>
    <row r="674" spans="11:11" ht="12.75" customHeight="1" x14ac:dyDescent="0.2">
      <c r="K674" s="6"/>
    </row>
    <row r="675" spans="11:11" ht="12.75" customHeight="1" x14ac:dyDescent="0.2">
      <c r="K675" s="6"/>
    </row>
    <row r="676" spans="11:11" ht="12.75" customHeight="1" x14ac:dyDescent="0.2">
      <c r="K676" s="6"/>
    </row>
    <row r="677" spans="11:11" ht="12.75" customHeight="1" x14ac:dyDescent="0.2">
      <c r="K677" s="6"/>
    </row>
    <row r="678" spans="11:11" ht="12.75" customHeight="1" x14ac:dyDescent="0.2">
      <c r="K678" s="6"/>
    </row>
    <row r="679" spans="11:11" ht="12.75" customHeight="1" x14ac:dyDescent="0.2">
      <c r="K679" s="6"/>
    </row>
    <row r="680" spans="11:11" ht="12.75" customHeight="1" x14ac:dyDescent="0.2">
      <c r="K680" s="6"/>
    </row>
    <row r="681" spans="11:11" ht="12.75" customHeight="1" x14ac:dyDescent="0.2">
      <c r="K681" s="6"/>
    </row>
    <row r="682" spans="11:11" ht="12.75" customHeight="1" x14ac:dyDescent="0.2">
      <c r="K682" s="6"/>
    </row>
    <row r="683" spans="11:11" ht="12.75" customHeight="1" x14ac:dyDescent="0.2">
      <c r="K683" s="6"/>
    </row>
    <row r="684" spans="11:11" ht="12.75" customHeight="1" x14ac:dyDescent="0.2">
      <c r="K684" s="6"/>
    </row>
    <row r="685" spans="11:11" ht="12.75" customHeight="1" x14ac:dyDescent="0.2">
      <c r="K685" s="6"/>
    </row>
    <row r="686" spans="11:11" ht="12.75" customHeight="1" x14ac:dyDescent="0.2">
      <c r="K686" s="6"/>
    </row>
    <row r="687" spans="11:11" ht="12.75" customHeight="1" x14ac:dyDescent="0.2">
      <c r="K687" s="6"/>
    </row>
    <row r="688" spans="11:11" ht="12.75" customHeight="1" x14ac:dyDescent="0.2">
      <c r="K688" s="6"/>
    </row>
    <row r="689" spans="11:11" ht="12.75" customHeight="1" x14ac:dyDescent="0.2">
      <c r="K689" s="6"/>
    </row>
    <row r="690" spans="11:11" ht="12.75" customHeight="1" x14ac:dyDescent="0.2">
      <c r="K690" s="6"/>
    </row>
    <row r="691" spans="11:11" ht="12.75" customHeight="1" x14ac:dyDescent="0.2">
      <c r="K691" s="6"/>
    </row>
    <row r="692" spans="11:11" ht="12.75" customHeight="1" x14ac:dyDescent="0.2">
      <c r="K692" s="6"/>
    </row>
    <row r="693" spans="11:11" ht="12.75" customHeight="1" x14ac:dyDescent="0.2">
      <c r="K693" s="6"/>
    </row>
    <row r="694" spans="11:11" ht="12.75" customHeight="1" x14ac:dyDescent="0.2">
      <c r="K694" s="6"/>
    </row>
    <row r="695" spans="11:11" ht="12.75" customHeight="1" x14ac:dyDescent="0.2">
      <c r="K695" s="6"/>
    </row>
    <row r="696" spans="11:11" ht="12.75" customHeight="1" x14ac:dyDescent="0.2">
      <c r="K696" s="6"/>
    </row>
    <row r="697" spans="11:11" ht="12.75" customHeight="1" x14ac:dyDescent="0.2">
      <c r="K697" s="6"/>
    </row>
    <row r="698" spans="11:11" ht="12.75" customHeight="1" x14ac:dyDescent="0.2">
      <c r="K698" s="6"/>
    </row>
    <row r="699" spans="11:11" ht="12.75" customHeight="1" x14ac:dyDescent="0.2">
      <c r="K699" s="6"/>
    </row>
    <row r="700" spans="11:11" ht="12.75" customHeight="1" x14ac:dyDescent="0.2">
      <c r="K700" s="6"/>
    </row>
    <row r="701" spans="11:11" ht="12.75" customHeight="1" x14ac:dyDescent="0.2">
      <c r="K701" s="6"/>
    </row>
    <row r="702" spans="11:11" ht="12.75" customHeight="1" x14ac:dyDescent="0.2">
      <c r="K702" s="6"/>
    </row>
    <row r="703" spans="11:11" ht="12.75" customHeight="1" x14ac:dyDescent="0.2">
      <c r="K703" s="6"/>
    </row>
    <row r="704" spans="11:11" ht="12.75" customHeight="1" x14ac:dyDescent="0.2">
      <c r="K704" s="6"/>
    </row>
    <row r="705" spans="11:11" ht="12.75" customHeight="1" x14ac:dyDescent="0.2">
      <c r="K705" s="6"/>
    </row>
    <row r="706" spans="11:11" ht="12.75" customHeight="1" x14ac:dyDescent="0.2">
      <c r="K706" s="6"/>
    </row>
    <row r="707" spans="11:11" ht="12.75" customHeight="1" x14ac:dyDescent="0.2">
      <c r="K707" s="6"/>
    </row>
    <row r="708" spans="11:11" ht="12.75" customHeight="1" x14ac:dyDescent="0.2">
      <c r="K708" s="6"/>
    </row>
    <row r="709" spans="11:11" ht="12.75" customHeight="1" x14ac:dyDescent="0.2">
      <c r="K709" s="6"/>
    </row>
    <row r="710" spans="11:11" ht="12.75" customHeight="1" x14ac:dyDescent="0.2">
      <c r="K710" s="6"/>
    </row>
    <row r="711" spans="11:11" ht="12.75" customHeight="1" x14ac:dyDescent="0.2">
      <c r="K711" s="6"/>
    </row>
    <row r="712" spans="11:11" ht="12.75" customHeight="1" x14ac:dyDescent="0.2">
      <c r="K712" s="6"/>
    </row>
    <row r="713" spans="11:11" ht="12.75" customHeight="1" x14ac:dyDescent="0.2">
      <c r="K713" s="6"/>
    </row>
    <row r="714" spans="11:11" ht="12.75" customHeight="1" x14ac:dyDescent="0.2">
      <c r="K714" s="6"/>
    </row>
    <row r="715" spans="11:11" ht="12.75" customHeight="1" x14ac:dyDescent="0.2">
      <c r="K715" s="6"/>
    </row>
    <row r="716" spans="11:11" ht="12.75" customHeight="1" x14ac:dyDescent="0.2">
      <c r="K716" s="6"/>
    </row>
    <row r="717" spans="11:11" ht="12.75" customHeight="1" x14ac:dyDescent="0.2">
      <c r="K717" s="6"/>
    </row>
    <row r="718" spans="11:11" ht="12.75" customHeight="1" x14ac:dyDescent="0.2">
      <c r="K718" s="6"/>
    </row>
    <row r="719" spans="11:11" ht="12.75" customHeight="1" x14ac:dyDescent="0.2">
      <c r="K719" s="6"/>
    </row>
    <row r="720" spans="11:11" ht="12.75" customHeight="1" x14ac:dyDescent="0.2">
      <c r="K720" s="6"/>
    </row>
    <row r="721" spans="11:11" ht="12.75" customHeight="1" x14ac:dyDescent="0.2">
      <c r="K721" s="6"/>
    </row>
    <row r="722" spans="11:11" ht="12.75" customHeight="1" x14ac:dyDescent="0.2">
      <c r="K722" s="6"/>
    </row>
    <row r="723" spans="11:11" ht="12.75" customHeight="1" x14ac:dyDescent="0.2">
      <c r="K723" s="6"/>
    </row>
    <row r="724" spans="11:11" ht="12.75" customHeight="1" x14ac:dyDescent="0.2">
      <c r="K724" s="6"/>
    </row>
    <row r="725" spans="11:11" ht="12.75" customHeight="1" x14ac:dyDescent="0.2">
      <c r="K725" s="6"/>
    </row>
    <row r="726" spans="11:11" ht="12.75" customHeight="1" x14ac:dyDescent="0.2">
      <c r="K726" s="6"/>
    </row>
    <row r="727" spans="11:11" ht="12.75" customHeight="1" x14ac:dyDescent="0.2">
      <c r="K727" s="6"/>
    </row>
    <row r="728" spans="11:11" ht="12.75" customHeight="1" x14ac:dyDescent="0.2">
      <c r="K728" s="6"/>
    </row>
    <row r="729" spans="11:11" ht="12.75" customHeight="1" x14ac:dyDescent="0.2">
      <c r="K729" s="6"/>
    </row>
    <row r="730" spans="11:11" ht="12.75" customHeight="1" x14ac:dyDescent="0.2">
      <c r="K730" s="6"/>
    </row>
    <row r="731" spans="11:11" ht="12.75" customHeight="1" x14ac:dyDescent="0.2">
      <c r="K731" s="6"/>
    </row>
    <row r="732" spans="11:11" ht="12.75" customHeight="1" x14ac:dyDescent="0.2">
      <c r="K732" s="6"/>
    </row>
    <row r="733" spans="11:11" ht="12.75" customHeight="1" x14ac:dyDescent="0.2">
      <c r="K733" s="6"/>
    </row>
    <row r="734" spans="11:11" ht="12.75" customHeight="1" x14ac:dyDescent="0.2">
      <c r="K734" s="6"/>
    </row>
    <row r="735" spans="11:11" ht="12.75" customHeight="1" x14ac:dyDescent="0.2">
      <c r="K735" s="6"/>
    </row>
    <row r="736" spans="11:11" ht="12.75" customHeight="1" x14ac:dyDescent="0.2">
      <c r="K736" s="6"/>
    </row>
    <row r="737" spans="11:11" ht="12.75" customHeight="1" x14ac:dyDescent="0.2">
      <c r="K737" s="6"/>
    </row>
    <row r="738" spans="11:11" ht="12.75" customHeight="1" x14ac:dyDescent="0.2">
      <c r="K738" s="6"/>
    </row>
    <row r="739" spans="11:11" ht="12.75" customHeight="1" x14ac:dyDescent="0.2">
      <c r="K739" s="6"/>
    </row>
    <row r="740" spans="11:11" ht="12.75" customHeight="1" x14ac:dyDescent="0.2">
      <c r="K740" s="6"/>
    </row>
    <row r="741" spans="11:11" ht="12.75" customHeight="1" x14ac:dyDescent="0.2">
      <c r="K741" s="6"/>
    </row>
    <row r="742" spans="11:11" ht="12.75" customHeight="1" x14ac:dyDescent="0.2">
      <c r="K742" s="6"/>
    </row>
    <row r="743" spans="11:11" ht="12.75" customHeight="1" x14ac:dyDescent="0.2">
      <c r="K743" s="6"/>
    </row>
    <row r="744" spans="11:11" ht="12.75" customHeight="1" x14ac:dyDescent="0.2">
      <c r="K744" s="6"/>
    </row>
    <row r="745" spans="11:11" ht="12.75" customHeight="1" x14ac:dyDescent="0.2">
      <c r="K745" s="6"/>
    </row>
    <row r="746" spans="11:11" ht="12.75" customHeight="1" x14ac:dyDescent="0.2">
      <c r="K746" s="6"/>
    </row>
    <row r="747" spans="11:11" ht="12.75" customHeight="1" x14ac:dyDescent="0.2">
      <c r="K747" s="6"/>
    </row>
    <row r="748" spans="11:11" ht="12.75" customHeight="1" x14ac:dyDescent="0.2">
      <c r="K748" s="6"/>
    </row>
    <row r="749" spans="11:11" ht="12.75" customHeight="1" x14ac:dyDescent="0.2">
      <c r="K749" s="6"/>
    </row>
    <row r="750" spans="11:11" ht="12.75" customHeight="1" x14ac:dyDescent="0.2">
      <c r="K750" s="6"/>
    </row>
    <row r="751" spans="11:11" ht="12.75" customHeight="1" x14ac:dyDescent="0.2">
      <c r="K751" s="6"/>
    </row>
    <row r="752" spans="11:11" ht="12.75" customHeight="1" x14ac:dyDescent="0.2">
      <c r="K752" s="6"/>
    </row>
    <row r="753" spans="11:11" ht="12.75" customHeight="1" x14ac:dyDescent="0.2">
      <c r="K753" s="6"/>
    </row>
    <row r="754" spans="11:11" ht="12.75" customHeight="1" x14ac:dyDescent="0.2">
      <c r="K754" s="6"/>
    </row>
    <row r="755" spans="11:11" ht="12.75" customHeight="1" x14ac:dyDescent="0.2">
      <c r="K755" s="6"/>
    </row>
    <row r="756" spans="11:11" ht="12.75" customHeight="1" x14ac:dyDescent="0.2">
      <c r="K756" s="6"/>
    </row>
    <row r="757" spans="11:11" ht="12.75" customHeight="1" x14ac:dyDescent="0.2">
      <c r="K757" s="6"/>
    </row>
    <row r="758" spans="11:11" ht="12.75" customHeight="1" x14ac:dyDescent="0.2">
      <c r="K758" s="6"/>
    </row>
    <row r="759" spans="11:11" ht="12.75" customHeight="1" x14ac:dyDescent="0.2">
      <c r="K759" s="6"/>
    </row>
    <row r="760" spans="11:11" ht="12.75" customHeight="1" x14ac:dyDescent="0.2">
      <c r="K760" s="6"/>
    </row>
    <row r="761" spans="11:11" ht="12.75" customHeight="1" x14ac:dyDescent="0.2">
      <c r="K761" s="6"/>
    </row>
    <row r="762" spans="11:11" ht="12.75" customHeight="1" x14ac:dyDescent="0.2">
      <c r="K762" s="6"/>
    </row>
    <row r="763" spans="11:11" ht="12.75" customHeight="1" x14ac:dyDescent="0.2">
      <c r="K763" s="6"/>
    </row>
    <row r="764" spans="11:11" ht="12.75" customHeight="1" x14ac:dyDescent="0.2">
      <c r="K764" s="6"/>
    </row>
    <row r="765" spans="11:11" ht="12.75" customHeight="1" x14ac:dyDescent="0.2">
      <c r="K765" s="6"/>
    </row>
    <row r="766" spans="11:11" ht="12.75" customHeight="1" x14ac:dyDescent="0.2">
      <c r="K766" s="6"/>
    </row>
    <row r="767" spans="11:11" ht="12.75" customHeight="1" x14ac:dyDescent="0.2">
      <c r="K767" s="6"/>
    </row>
    <row r="768" spans="11:11" ht="12.75" customHeight="1" x14ac:dyDescent="0.2">
      <c r="K768" s="6"/>
    </row>
    <row r="769" spans="11:11" ht="12.75" customHeight="1" x14ac:dyDescent="0.2">
      <c r="K769" s="6"/>
    </row>
    <row r="770" spans="11:11" ht="12.75" customHeight="1" x14ac:dyDescent="0.2">
      <c r="K770" s="6"/>
    </row>
    <row r="771" spans="11:11" ht="12.75" customHeight="1" x14ac:dyDescent="0.2">
      <c r="K771" s="6"/>
    </row>
    <row r="772" spans="11:11" ht="12.75" customHeight="1" x14ac:dyDescent="0.2">
      <c r="K772" s="6"/>
    </row>
    <row r="773" spans="11:11" ht="12.75" customHeight="1" x14ac:dyDescent="0.2">
      <c r="K773" s="6"/>
    </row>
    <row r="774" spans="11:11" ht="12.75" customHeight="1" x14ac:dyDescent="0.2">
      <c r="K774" s="6"/>
    </row>
    <row r="775" spans="11:11" ht="12.75" customHeight="1" x14ac:dyDescent="0.2">
      <c r="K775" s="6"/>
    </row>
    <row r="776" spans="11:11" ht="12.75" customHeight="1" x14ac:dyDescent="0.2">
      <c r="K776" s="6"/>
    </row>
    <row r="777" spans="11:11" ht="12.75" customHeight="1" x14ac:dyDescent="0.2">
      <c r="K777" s="6"/>
    </row>
    <row r="778" spans="11:11" ht="12.75" customHeight="1" x14ac:dyDescent="0.2">
      <c r="K778" s="6"/>
    </row>
    <row r="779" spans="11:11" ht="12.75" customHeight="1" x14ac:dyDescent="0.2">
      <c r="K779" s="6"/>
    </row>
    <row r="780" spans="11:11" ht="12.75" customHeight="1" x14ac:dyDescent="0.2">
      <c r="K780" s="6"/>
    </row>
    <row r="781" spans="11:11" ht="12.75" customHeight="1" x14ac:dyDescent="0.2">
      <c r="K781" s="6"/>
    </row>
    <row r="782" spans="11:11" ht="12.75" customHeight="1" x14ac:dyDescent="0.2">
      <c r="K782" s="6"/>
    </row>
    <row r="783" spans="11:11" ht="12.75" customHeight="1" x14ac:dyDescent="0.2">
      <c r="K783" s="6"/>
    </row>
    <row r="784" spans="11:11" ht="12.75" customHeight="1" x14ac:dyDescent="0.2">
      <c r="K784" s="6"/>
    </row>
    <row r="785" spans="11:11" ht="12.75" customHeight="1" x14ac:dyDescent="0.2">
      <c r="K785" s="6"/>
    </row>
    <row r="786" spans="11:11" ht="12.75" customHeight="1" x14ac:dyDescent="0.2">
      <c r="K786" s="6"/>
    </row>
    <row r="787" spans="11:11" ht="12.75" customHeight="1" x14ac:dyDescent="0.2">
      <c r="K787" s="6"/>
    </row>
    <row r="788" spans="11:11" ht="12.75" customHeight="1" x14ac:dyDescent="0.2">
      <c r="K788" s="6"/>
    </row>
    <row r="789" spans="11:11" ht="12.75" customHeight="1" x14ac:dyDescent="0.2">
      <c r="K789" s="6"/>
    </row>
    <row r="790" spans="11:11" ht="12.75" customHeight="1" x14ac:dyDescent="0.2">
      <c r="K790" s="6"/>
    </row>
    <row r="791" spans="11:11" ht="12.75" customHeight="1" x14ac:dyDescent="0.2">
      <c r="K791" s="6"/>
    </row>
    <row r="792" spans="11:11" ht="12.75" customHeight="1" x14ac:dyDescent="0.2">
      <c r="K792" s="6"/>
    </row>
    <row r="793" spans="11:11" ht="12.75" customHeight="1" x14ac:dyDescent="0.2">
      <c r="K793" s="6"/>
    </row>
    <row r="794" spans="11:11" ht="12.75" customHeight="1" x14ac:dyDescent="0.2">
      <c r="K794" s="6"/>
    </row>
    <row r="795" spans="11:11" ht="12.75" customHeight="1" x14ac:dyDescent="0.2">
      <c r="K795" s="6"/>
    </row>
    <row r="796" spans="11:11" ht="12.75" customHeight="1" x14ac:dyDescent="0.2">
      <c r="K796" s="6"/>
    </row>
    <row r="797" spans="11:11" ht="12.75" customHeight="1" x14ac:dyDescent="0.2">
      <c r="K797" s="6"/>
    </row>
    <row r="798" spans="11:11" ht="12.75" customHeight="1" x14ac:dyDescent="0.2">
      <c r="K798" s="6"/>
    </row>
    <row r="799" spans="11:11" ht="12.75" customHeight="1" x14ac:dyDescent="0.2">
      <c r="K799" s="6"/>
    </row>
    <row r="800" spans="11:11" ht="12.75" customHeight="1" x14ac:dyDescent="0.2">
      <c r="K800" s="6"/>
    </row>
    <row r="801" spans="11:11" ht="12.75" customHeight="1" x14ac:dyDescent="0.2">
      <c r="K801" s="6"/>
    </row>
    <row r="802" spans="11:11" ht="12.75" customHeight="1" x14ac:dyDescent="0.2">
      <c r="K802" s="6"/>
    </row>
    <row r="803" spans="11:11" ht="12.75" customHeight="1" x14ac:dyDescent="0.2">
      <c r="K803" s="6"/>
    </row>
    <row r="804" spans="11:11" ht="12.75" customHeight="1" x14ac:dyDescent="0.2">
      <c r="K804" s="6"/>
    </row>
    <row r="805" spans="11:11" ht="12.75" customHeight="1" x14ac:dyDescent="0.2">
      <c r="K805" s="6"/>
    </row>
    <row r="806" spans="11:11" ht="12.75" customHeight="1" x14ac:dyDescent="0.2">
      <c r="K806" s="6"/>
    </row>
    <row r="807" spans="11:11" ht="12.75" customHeight="1" x14ac:dyDescent="0.2">
      <c r="K807" s="6"/>
    </row>
    <row r="808" spans="11:11" ht="12.75" customHeight="1" x14ac:dyDescent="0.2">
      <c r="K808" s="6"/>
    </row>
    <row r="809" spans="11:11" ht="12.75" customHeight="1" x14ac:dyDescent="0.2">
      <c r="K809" s="6"/>
    </row>
    <row r="810" spans="11:11" ht="12.75" customHeight="1" x14ac:dyDescent="0.2">
      <c r="K810" s="6"/>
    </row>
    <row r="811" spans="11:11" ht="12.75" customHeight="1" x14ac:dyDescent="0.2">
      <c r="K811" s="6"/>
    </row>
    <row r="812" spans="11:11" ht="12.75" customHeight="1" x14ac:dyDescent="0.2">
      <c r="K812" s="6"/>
    </row>
    <row r="813" spans="11:11" ht="12.75" customHeight="1" x14ac:dyDescent="0.2">
      <c r="K813" s="6"/>
    </row>
    <row r="814" spans="11:11" ht="12.75" customHeight="1" x14ac:dyDescent="0.2">
      <c r="K814" s="6"/>
    </row>
    <row r="815" spans="11:11" ht="12.75" customHeight="1" x14ac:dyDescent="0.2">
      <c r="K815" s="6"/>
    </row>
    <row r="816" spans="11:11" ht="12.75" customHeight="1" x14ac:dyDescent="0.2">
      <c r="K816" s="6"/>
    </row>
    <row r="817" spans="11:11" ht="12.75" customHeight="1" x14ac:dyDescent="0.2">
      <c r="K817" s="6"/>
    </row>
    <row r="818" spans="11:11" ht="12.75" customHeight="1" x14ac:dyDescent="0.2">
      <c r="K818" s="6"/>
    </row>
    <row r="819" spans="11:11" ht="12.75" customHeight="1" x14ac:dyDescent="0.2">
      <c r="K819" s="6"/>
    </row>
    <row r="820" spans="11:11" ht="12.75" customHeight="1" x14ac:dyDescent="0.2">
      <c r="K820" s="6"/>
    </row>
    <row r="821" spans="11:11" ht="12.75" customHeight="1" x14ac:dyDescent="0.2">
      <c r="K821" s="6"/>
    </row>
    <row r="822" spans="11:11" ht="12.75" customHeight="1" x14ac:dyDescent="0.2">
      <c r="K822" s="6"/>
    </row>
    <row r="823" spans="11:11" ht="12.75" customHeight="1" x14ac:dyDescent="0.2">
      <c r="K823" s="6"/>
    </row>
    <row r="824" spans="11:11" ht="12.75" customHeight="1" x14ac:dyDescent="0.2">
      <c r="K824" s="6"/>
    </row>
    <row r="825" spans="11:11" ht="12.75" customHeight="1" x14ac:dyDescent="0.2">
      <c r="K825" s="6"/>
    </row>
    <row r="826" spans="11:11" ht="12.75" customHeight="1" x14ac:dyDescent="0.2">
      <c r="K826" s="6"/>
    </row>
    <row r="827" spans="11:11" ht="12.75" customHeight="1" x14ac:dyDescent="0.2">
      <c r="K827" s="6"/>
    </row>
    <row r="828" spans="11:11" ht="12.75" customHeight="1" x14ac:dyDescent="0.2">
      <c r="K828" s="6"/>
    </row>
    <row r="829" spans="11:11" ht="12.75" customHeight="1" x14ac:dyDescent="0.2">
      <c r="K829" s="6"/>
    </row>
    <row r="830" spans="11:11" ht="12.75" customHeight="1" x14ac:dyDescent="0.2">
      <c r="K830" s="6"/>
    </row>
    <row r="831" spans="11:11" ht="12.75" customHeight="1" x14ac:dyDescent="0.2">
      <c r="K831" s="6"/>
    </row>
    <row r="832" spans="11:11" ht="12.75" customHeight="1" x14ac:dyDescent="0.2">
      <c r="K832" s="6"/>
    </row>
    <row r="833" spans="11:11" ht="12.75" customHeight="1" x14ac:dyDescent="0.2">
      <c r="K833" s="6"/>
    </row>
    <row r="834" spans="11:11" ht="12.75" customHeight="1" x14ac:dyDescent="0.2">
      <c r="K834" s="6"/>
    </row>
    <row r="835" spans="11:11" ht="12.75" customHeight="1" x14ac:dyDescent="0.2">
      <c r="K835" s="6"/>
    </row>
    <row r="836" spans="11:11" ht="12.75" customHeight="1" x14ac:dyDescent="0.2">
      <c r="K836" s="6"/>
    </row>
    <row r="837" spans="11:11" ht="12.75" customHeight="1" x14ac:dyDescent="0.2">
      <c r="K837" s="6"/>
    </row>
    <row r="838" spans="11:11" ht="12.75" customHeight="1" x14ac:dyDescent="0.2">
      <c r="K838" s="6"/>
    </row>
    <row r="839" spans="11:11" ht="12.75" customHeight="1" x14ac:dyDescent="0.2">
      <c r="K839" s="6"/>
    </row>
    <row r="840" spans="11:11" ht="12.75" customHeight="1" x14ac:dyDescent="0.2">
      <c r="K840" s="6"/>
    </row>
    <row r="841" spans="11:11" ht="12.75" customHeight="1" x14ac:dyDescent="0.2">
      <c r="K841" s="6"/>
    </row>
    <row r="842" spans="11:11" ht="12.75" customHeight="1" x14ac:dyDescent="0.2">
      <c r="K842" s="6"/>
    </row>
    <row r="843" spans="11:11" ht="12.75" customHeight="1" x14ac:dyDescent="0.2">
      <c r="K843" s="6"/>
    </row>
    <row r="844" spans="11:11" ht="12.75" customHeight="1" x14ac:dyDescent="0.2">
      <c r="K844" s="6"/>
    </row>
    <row r="845" spans="11:11" ht="12.75" customHeight="1" x14ac:dyDescent="0.2">
      <c r="K845" s="6"/>
    </row>
    <row r="846" spans="11:11" ht="12.75" customHeight="1" x14ac:dyDescent="0.2">
      <c r="K846" s="6"/>
    </row>
    <row r="847" spans="11:11" ht="12.75" customHeight="1" x14ac:dyDescent="0.2">
      <c r="K847" s="6"/>
    </row>
    <row r="848" spans="11:11" ht="12.75" customHeight="1" x14ac:dyDescent="0.2">
      <c r="K848" s="6"/>
    </row>
    <row r="849" spans="11:11" ht="12.75" customHeight="1" x14ac:dyDescent="0.2">
      <c r="K849" s="6"/>
    </row>
    <row r="850" spans="11:11" ht="12.75" customHeight="1" x14ac:dyDescent="0.2">
      <c r="K850" s="6"/>
    </row>
    <row r="851" spans="11:11" ht="12.75" customHeight="1" x14ac:dyDescent="0.2">
      <c r="K851" s="6"/>
    </row>
    <row r="852" spans="11:11" ht="12.75" customHeight="1" x14ac:dyDescent="0.2">
      <c r="K852" s="6"/>
    </row>
    <row r="853" spans="11:11" ht="12.75" customHeight="1" x14ac:dyDescent="0.2">
      <c r="K853" s="6"/>
    </row>
    <row r="854" spans="11:11" ht="12.75" customHeight="1" x14ac:dyDescent="0.2">
      <c r="K854" s="6"/>
    </row>
    <row r="855" spans="11:11" ht="12.75" customHeight="1" x14ac:dyDescent="0.2">
      <c r="K855" s="6"/>
    </row>
    <row r="856" spans="11:11" ht="12.75" customHeight="1" x14ac:dyDescent="0.2">
      <c r="K856" s="6"/>
    </row>
    <row r="857" spans="11:11" ht="12.75" customHeight="1" x14ac:dyDescent="0.2">
      <c r="K857" s="6"/>
    </row>
    <row r="858" spans="11:11" ht="12.75" customHeight="1" x14ac:dyDescent="0.2">
      <c r="K858" s="6"/>
    </row>
    <row r="859" spans="11:11" ht="12.75" customHeight="1" x14ac:dyDescent="0.2">
      <c r="K859" s="6"/>
    </row>
    <row r="860" spans="11:11" ht="12.75" customHeight="1" x14ac:dyDescent="0.2">
      <c r="K860" s="6"/>
    </row>
    <row r="861" spans="11:11" ht="12.75" customHeight="1" x14ac:dyDescent="0.2">
      <c r="K861" s="6"/>
    </row>
    <row r="862" spans="11:11" ht="12.75" customHeight="1" x14ac:dyDescent="0.2">
      <c r="K862" s="6"/>
    </row>
    <row r="863" spans="11:11" ht="12.75" customHeight="1" x14ac:dyDescent="0.2">
      <c r="K863" s="6"/>
    </row>
    <row r="864" spans="11:11" ht="12.75" customHeight="1" x14ac:dyDescent="0.2">
      <c r="K864" s="6"/>
    </row>
    <row r="865" spans="11:11" ht="12.75" customHeight="1" x14ac:dyDescent="0.2">
      <c r="K865" s="6"/>
    </row>
    <row r="866" spans="11:11" ht="12.75" customHeight="1" x14ac:dyDescent="0.2">
      <c r="K866" s="6"/>
    </row>
    <row r="867" spans="11:11" ht="12.75" customHeight="1" x14ac:dyDescent="0.2">
      <c r="K867" s="6"/>
    </row>
    <row r="868" spans="11:11" ht="12.75" customHeight="1" x14ac:dyDescent="0.2">
      <c r="K868" s="6"/>
    </row>
    <row r="869" spans="11:11" ht="12.75" customHeight="1" x14ac:dyDescent="0.2">
      <c r="K869" s="6"/>
    </row>
    <row r="870" spans="11:11" ht="12.75" customHeight="1" x14ac:dyDescent="0.2">
      <c r="K870" s="6"/>
    </row>
    <row r="871" spans="11:11" ht="12.75" customHeight="1" x14ac:dyDescent="0.2">
      <c r="K871" s="6"/>
    </row>
    <row r="872" spans="11:11" ht="12.75" customHeight="1" x14ac:dyDescent="0.2">
      <c r="K872" s="6"/>
    </row>
    <row r="873" spans="11:11" ht="12.75" customHeight="1" x14ac:dyDescent="0.2">
      <c r="K873" s="6"/>
    </row>
    <row r="874" spans="11:11" ht="12.75" customHeight="1" x14ac:dyDescent="0.2">
      <c r="K874" s="6"/>
    </row>
    <row r="875" spans="11:11" ht="12.75" customHeight="1" x14ac:dyDescent="0.2">
      <c r="K875" s="6"/>
    </row>
    <row r="876" spans="11:11" ht="12.75" customHeight="1" x14ac:dyDescent="0.2">
      <c r="K876" s="6"/>
    </row>
    <row r="877" spans="11:11" ht="12.75" customHeight="1" x14ac:dyDescent="0.2">
      <c r="K877" s="6"/>
    </row>
    <row r="878" spans="11:11" ht="12.75" customHeight="1" x14ac:dyDescent="0.2">
      <c r="K878" s="6"/>
    </row>
    <row r="879" spans="11:11" ht="12.75" customHeight="1" x14ac:dyDescent="0.2">
      <c r="K879" s="6"/>
    </row>
    <row r="880" spans="11:11" ht="12.75" customHeight="1" x14ac:dyDescent="0.2">
      <c r="K880" s="6"/>
    </row>
    <row r="881" spans="11:11" ht="12.75" customHeight="1" x14ac:dyDescent="0.2">
      <c r="K881" s="6"/>
    </row>
    <row r="882" spans="11:11" ht="12.75" customHeight="1" x14ac:dyDescent="0.2">
      <c r="K882" s="6"/>
    </row>
    <row r="883" spans="11:11" ht="12.75" customHeight="1" x14ac:dyDescent="0.2">
      <c r="K883" s="6"/>
    </row>
    <row r="884" spans="11:11" ht="12.75" customHeight="1" x14ac:dyDescent="0.2">
      <c r="K884" s="6"/>
    </row>
    <row r="885" spans="11:11" ht="12.75" customHeight="1" x14ac:dyDescent="0.2">
      <c r="K885" s="6"/>
    </row>
    <row r="886" spans="11:11" ht="12.75" customHeight="1" x14ac:dyDescent="0.2">
      <c r="K886" s="6"/>
    </row>
    <row r="887" spans="11:11" ht="12.75" customHeight="1" x14ac:dyDescent="0.2">
      <c r="K887" s="6"/>
    </row>
    <row r="888" spans="11:11" ht="12.75" customHeight="1" x14ac:dyDescent="0.2">
      <c r="K888" s="6"/>
    </row>
    <row r="889" spans="11:11" ht="12.75" customHeight="1" x14ac:dyDescent="0.2">
      <c r="K889" s="6"/>
    </row>
    <row r="890" spans="11:11" ht="12.75" customHeight="1" x14ac:dyDescent="0.2">
      <c r="K890" s="6"/>
    </row>
    <row r="891" spans="11:11" ht="12.75" customHeight="1" x14ac:dyDescent="0.2">
      <c r="K891" s="6"/>
    </row>
    <row r="892" spans="11:11" ht="12.75" customHeight="1" x14ac:dyDescent="0.2">
      <c r="K892" s="6"/>
    </row>
    <row r="893" spans="11:11" ht="12.75" customHeight="1" x14ac:dyDescent="0.2">
      <c r="K893" s="6"/>
    </row>
    <row r="894" spans="11:11" ht="12.75" customHeight="1" x14ac:dyDescent="0.2">
      <c r="K894" s="6"/>
    </row>
    <row r="895" spans="11:11" ht="12.75" customHeight="1" x14ac:dyDescent="0.2">
      <c r="K895" s="6"/>
    </row>
    <row r="896" spans="11:11" ht="12.75" customHeight="1" x14ac:dyDescent="0.2">
      <c r="K896" s="6"/>
    </row>
    <row r="897" spans="11:11" ht="12.75" customHeight="1" x14ac:dyDescent="0.2">
      <c r="K897" s="6"/>
    </row>
    <row r="898" spans="11:11" ht="12.75" customHeight="1" x14ac:dyDescent="0.2">
      <c r="K898" s="6"/>
    </row>
    <row r="899" spans="11:11" ht="12.75" customHeight="1" x14ac:dyDescent="0.2">
      <c r="K899" s="6"/>
    </row>
    <row r="900" spans="11:11" ht="12.75" customHeight="1" x14ac:dyDescent="0.2">
      <c r="K900" s="6"/>
    </row>
    <row r="901" spans="11:11" ht="12.75" customHeight="1" x14ac:dyDescent="0.2">
      <c r="K901" s="6"/>
    </row>
    <row r="902" spans="11:11" ht="12.75" customHeight="1" x14ac:dyDescent="0.2">
      <c r="K902" s="6"/>
    </row>
    <row r="903" spans="11:11" ht="12.75" customHeight="1" x14ac:dyDescent="0.2">
      <c r="K903" s="6"/>
    </row>
    <row r="904" spans="11:11" ht="12.75" customHeight="1" x14ac:dyDescent="0.2">
      <c r="K904" s="6"/>
    </row>
    <row r="905" spans="11:11" ht="12.75" customHeight="1" x14ac:dyDescent="0.2">
      <c r="K905" s="6"/>
    </row>
    <row r="906" spans="11:11" ht="12.75" customHeight="1" x14ac:dyDescent="0.2">
      <c r="K906" s="6"/>
    </row>
    <row r="907" spans="11:11" ht="12.75" customHeight="1" x14ac:dyDescent="0.2">
      <c r="K907" s="6"/>
    </row>
    <row r="908" spans="11:11" ht="12.75" customHeight="1" x14ac:dyDescent="0.2">
      <c r="K908" s="6"/>
    </row>
    <row r="909" spans="11:11" ht="12.75" customHeight="1" x14ac:dyDescent="0.2">
      <c r="K909" s="6"/>
    </row>
    <row r="910" spans="11:11" ht="12.75" customHeight="1" x14ac:dyDescent="0.2">
      <c r="K910" s="6"/>
    </row>
    <row r="911" spans="11:11" ht="12.75" customHeight="1" x14ac:dyDescent="0.2">
      <c r="K911" s="6"/>
    </row>
    <row r="912" spans="11:11" ht="12.75" customHeight="1" x14ac:dyDescent="0.2">
      <c r="K912" s="6"/>
    </row>
    <row r="913" spans="11:11" ht="12.75" customHeight="1" x14ac:dyDescent="0.2">
      <c r="K913" s="6"/>
    </row>
    <row r="914" spans="11:11" ht="12.75" customHeight="1" x14ac:dyDescent="0.2">
      <c r="K914" s="6"/>
    </row>
    <row r="915" spans="11:11" ht="12.75" customHeight="1" x14ac:dyDescent="0.2">
      <c r="K915" s="6"/>
    </row>
    <row r="916" spans="11:11" ht="12.75" customHeight="1" x14ac:dyDescent="0.2">
      <c r="K916" s="6"/>
    </row>
    <row r="917" spans="11:11" ht="12.75" customHeight="1" x14ac:dyDescent="0.2">
      <c r="K917" s="6"/>
    </row>
    <row r="918" spans="11:11" ht="12.75" customHeight="1" x14ac:dyDescent="0.2">
      <c r="K918" s="6"/>
    </row>
    <row r="919" spans="11:11" ht="12.75" customHeight="1" x14ac:dyDescent="0.2">
      <c r="K919" s="6"/>
    </row>
    <row r="920" spans="11:11" ht="12.75" customHeight="1" x14ac:dyDescent="0.2">
      <c r="K920" s="6"/>
    </row>
    <row r="921" spans="11:11" ht="12.75" customHeight="1" x14ac:dyDescent="0.2">
      <c r="K921" s="6"/>
    </row>
    <row r="922" spans="11:11" ht="12.75" customHeight="1" x14ac:dyDescent="0.2">
      <c r="K922" s="6"/>
    </row>
    <row r="923" spans="11:11" ht="12.75" customHeight="1" x14ac:dyDescent="0.2">
      <c r="K923" s="6"/>
    </row>
    <row r="924" spans="11:11" ht="12.75" customHeight="1" x14ac:dyDescent="0.2">
      <c r="K924" s="6"/>
    </row>
    <row r="925" spans="11:11" ht="12.75" customHeight="1" x14ac:dyDescent="0.2">
      <c r="K925" s="6"/>
    </row>
    <row r="926" spans="11:11" ht="12.75" customHeight="1" x14ac:dyDescent="0.2">
      <c r="K926" s="6"/>
    </row>
    <row r="927" spans="11:11" ht="12.75" customHeight="1" x14ac:dyDescent="0.2">
      <c r="K927" s="6"/>
    </row>
    <row r="928" spans="11:11" ht="12.75" customHeight="1" x14ac:dyDescent="0.2">
      <c r="K928" s="6"/>
    </row>
    <row r="929" spans="11:11" ht="12.75" customHeight="1" x14ac:dyDescent="0.2">
      <c r="K929" s="6"/>
    </row>
    <row r="930" spans="11:11" ht="12.75" customHeight="1" x14ac:dyDescent="0.2">
      <c r="K930" s="6"/>
    </row>
    <row r="931" spans="11:11" ht="12.75" customHeight="1" x14ac:dyDescent="0.2">
      <c r="K931" s="6"/>
    </row>
    <row r="932" spans="11:11" ht="12.75" customHeight="1" x14ac:dyDescent="0.2">
      <c r="K932" s="6"/>
    </row>
    <row r="933" spans="11:11" ht="12.75" customHeight="1" x14ac:dyDescent="0.2">
      <c r="K933" s="6"/>
    </row>
    <row r="934" spans="11:11" ht="12.75" customHeight="1" x14ac:dyDescent="0.2">
      <c r="K934" s="6"/>
    </row>
    <row r="935" spans="11:11" ht="12.75" customHeight="1" x14ac:dyDescent="0.2">
      <c r="K935" s="6"/>
    </row>
    <row r="936" spans="11:11" ht="12.75" customHeight="1" x14ac:dyDescent="0.2">
      <c r="K936" s="6"/>
    </row>
    <row r="937" spans="11:11" ht="12.75" customHeight="1" x14ac:dyDescent="0.2">
      <c r="K937" s="6"/>
    </row>
    <row r="938" spans="11:11" ht="12.75" customHeight="1" x14ac:dyDescent="0.2">
      <c r="K938" s="6"/>
    </row>
    <row r="939" spans="11:11" ht="12.75" customHeight="1" x14ac:dyDescent="0.2">
      <c r="K939" s="6"/>
    </row>
    <row r="940" spans="11:11" ht="12.75" customHeight="1" x14ac:dyDescent="0.2">
      <c r="K940" s="6"/>
    </row>
    <row r="941" spans="11:11" ht="12.75" customHeight="1" x14ac:dyDescent="0.2">
      <c r="K941" s="6"/>
    </row>
    <row r="942" spans="11:11" ht="12.75" customHeight="1" x14ac:dyDescent="0.2">
      <c r="K942" s="6"/>
    </row>
    <row r="943" spans="11:11" ht="12.75" customHeight="1" x14ac:dyDescent="0.2">
      <c r="K943" s="6"/>
    </row>
    <row r="944" spans="11:11" ht="12.75" customHeight="1" x14ac:dyDescent="0.2">
      <c r="K944" s="6"/>
    </row>
    <row r="945" spans="11:11" ht="12.75" customHeight="1" x14ac:dyDescent="0.2">
      <c r="K945" s="6"/>
    </row>
    <row r="946" spans="11:11" ht="12.75" customHeight="1" x14ac:dyDescent="0.2">
      <c r="K946" s="6"/>
    </row>
    <row r="947" spans="11:11" ht="12.75" customHeight="1" x14ac:dyDescent="0.2">
      <c r="K947" s="6"/>
    </row>
    <row r="948" spans="11:11" ht="12.75" customHeight="1" x14ac:dyDescent="0.2">
      <c r="K948" s="6"/>
    </row>
    <row r="949" spans="11:11" ht="12.75" customHeight="1" x14ac:dyDescent="0.2">
      <c r="K949" s="6"/>
    </row>
    <row r="950" spans="11:11" ht="12.75" customHeight="1" x14ac:dyDescent="0.2">
      <c r="K950" s="6"/>
    </row>
    <row r="951" spans="11:11" ht="12.75" customHeight="1" x14ac:dyDescent="0.2">
      <c r="K951" s="6"/>
    </row>
    <row r="952" spans="11:11" ht="12.75" customHeight="1" x14ac:dyDescent="0.2">
      <c r="K952" s="6"/>
    </row>
    <row r="953" spans="11:11" ht="12.75" customHeight="1" x14ac:dyDescent="0.2">
      <c r="K953" s="6"/>
    </row>
    <row r="954" spans="11:11" ht="12.75" customHeight="1" x14ac:dyDescent="0.2">
      <c r="K954" s="6"/>
    </row>
    <row r="955" spans="11:11" ht="12.75" customHeight="1" x14ac:dyDescent="0.2">
      <c r="K955" s="6"/>
    </row>
    <row r="956" spans="11:11" ht="12.75" customHeight="1" x14ac:dyDescent="0.2">
      <c r="K956" s="6"/>
    </row>
    <row r="957" spans="11:11" ht="12.75" customHeight="1" x14ac:dyDescent="0.2">
      <c r="K957" s="6"/>
    </row>
    <row r="958" spans="11:11" ht="12.75" customHeight="1" x14ac:dyDescent="0.2">
      <c r="K958" s="6"/>
    </row>
    <row r="959" spans="11:11" ht="12.75" customHeight="1" x14ac:dyDescent="0.2">
      <c r="K959" s="6"/>
    </row>
    <row r="960" spans="11:11" ht="12.75" customHeight="1" x14ac:dyDescent="0.2">
      <c r="K960" s="6"/>
    </row>
    <row r="961" spans="11:11" ht="12.75" customHeight="1" x14ac:dyDescent="0.2">
      <c r="K961" s="6"/>
    </row>
    <row r="962" spans="11:11" ht="12.75" customHeight="1" x14ac:dyDescent="0.2">
      <c r="K962" s="6"/>
    </row>
    <row r="963" spans="11:11" ht="12.75" customHeight="1" x14ac:dyDescent="0.2">
      <c r="K963" s="6"/>
    </row>
    <row r="964" spans="11:11" ht="12.75" customHeight="1" x14ac:dyDescent="0.2">
      <c r="K964" s="6"/>
    </row>
    <row r="965" spans="11:11" ht="12.75" customHeight="1" x14ac:dyDescent="0.2">
      <c r="K965" s="6"/>
    </row>
    <row r="966" spans="11:11" ht="12.75" customHeight="1" x14ac:dyDescent="0.2">
      <c r="K966" s="6"/>
    </row>
    <row r="967" spans="11:11" ht="12.75" customHeight="1" x14ac:dyDescent="0.2">
      <c r="K967" s="6"/>
    </row>
    <row r="968" spans="11:11" ht="12.75" customHeight="1" x14ac:dyDescent="0.2">
      <c r="K968" s="6"/>
    </row>
    <row r="969" spans="11:11" ht="12.75" customHeight="1" x14ac:dyDescent="0.2">
      <c r="K969" s="6"/>
    </row>
    <row r="970" spans="11:11" ht="12.75" customHeight="1" x14ac:dyDescent="0.2">
      <c r="K970" s="6"/>
    </row>
    <row r="971" spans="11:11" ht="12.75" customHeight="1" x14ac:dyDescent="0.2">
      <c r="K971" s="6"/>
    </row>
    <row r="972" spans="11:11" ht="12.75" customHeight="1" x14ac:dyDescent="0.2">
      <c r="K972" s="6"/>
    </row>
    <row r="973" spans="11:11" ht="12.75" customHeight="1" x14ac:dyDescent="0.2">
      <c r="K973" s="6"/>
    </row>
    <row r="974" spans="11:11" ht="12.75" customHeight="1" x14ac:dyDescent="0.2">
      <c r="K974" s="6"/>
    </row>
    <row r="975" spans="11:11" ht="12.75" customHeight="1" x14ac:dyDescent="0.2">
      <c r="K975" s="6"/>
    </row>
    <row r="976" spans="11:11" ht="12.75" customHeight="1" x14ac:dyDescent="0.2">
      <c r="K976" s="6"/>
    </row>
    <row r="977" spans="11:11" ht="12.75" customHeight="1" x14ac:dyDescent="0.2">
      <c r="K977" s="6"/>
    </row>
    <row r="978" spans="11:11" ht="12.75" customHeight="1" x14ac:dyDescent="0.2">
      <c r="K978" s="6"/>
    </row>
    <row r="979" spans="11:11" ht="12.75" customHeight="1" x14ac:dyDescent="0.2">
      <c r="K979" s="6"/>
    </row>
    <row r="980" spans="11:11" ht="12.75" customHeight="1" x14ac:dyDescent="0.2">
      <c r="K980" s="6"/>
    </row>
    <row r="981" spans="11:11" ht="12.75" customHeight="1" x14ac:dyDescent="0.2">
      <c r="K981" s="6"/>
    </row>
    <row r="982" spans="11:11" ht="12.75" customHeight="1" x14ac:dyDescent="0.2">
      <c r="K982" s="6"/>
    </row>
    <row r="983" spans="11:11" ht="12.75" customHeight="1" x14ac:dyDescent="0.2">
      <c r="K983" s="6"/>
    </row>
    <row r="984" spans="11:11" ht="12.75" customHeight="1" x14ac:dyDescent="0.2">
      <c r="K984" s="6"/>
    </row>
    <row r="985" spans="11:11" ht="12.75" customHeight="1" x14ac:dyDescent="0.2">
      <c r="K985" s="6"/>
    </row>
    <row r="986" spans="11:11" ht="12.75" customHeight="1" x14ac:dyDescent="0.2">
      <c r="K986" s="6"/>
    </row>
    <row r="987" spans="11:11" ht="12.75" customHeight="1" x14ac:dyDescent="0.2">
      <c r="K987" s="6"/>
    </row>
    <row r="988" spans="11:11" ht="12.75" customHeight="1" x14ac:dyDescent="0.2">
      <c r="K988" s="6"/>
    </row>
    <row r="989" spans="11:11" ht="12.75" customHeight="1" x14ac:dyDescent="0.2">
      <c r="K989" s="6"/>
    </row>
    <row r="990" spans="11:11" ht="12.75" customHeight="1" x14ac:dyDescent="0.2">
      <c r="K990" s="6"/>
    </row>
    <row r="991" spans="11:11" ht="12.75" customHeight="1" x14ac:dyDescent="0.2">
      <c r="K991" s="6"/>
    </row>
    <row r="992" spans="11:11" ht="12.75" customHeight="1" x14ac:dyDescent="0.2">
      <c r="K992" s="6"/>
    </row>
    <row r="993" spans="11:11" ht="12.75" customHeight="1" x14ac:dyDescent="0.2">
      <c r="K993" s="6"/>
    </row>
    <row r="994" spans="11:11" ht="12.75" customHeight="1" x14ac:dyDescent="0.2">
      <c r="K994" s="6"/>
    </row>
    <row r="995" spans="11:11" ht="12.75" customHeight="1" x14ac:dyDescent="0.2">
      <c r="K995" s="6"/>
    </row>
    <row r="996" spans="11:11" ht="12.75" customHeight="1" x14ac:dyDescent="0.2">
      <c r="K996" s="6"/>
    </row>
    <row r="997" spans="11:11" ht="12.75" customHeight="1" x14ac:dyDescent="0.2">
      <c r="K997" s="6"/>
    </row>
    <row r="998" spans="11:11" ht="12.75" customHeight="1" x14ac:dyDescent="0.2">
      <c r="K998" s="6"/>
    </row>
    <row r="999" spans="11:11" ht="12.75" customHeight="1" x14ac:dyDescent="0.2">
      <c r="K999" s="6"/>
    </row>
    <row r="1000" spans="11:11" ht="12.75" customHeight="1" x14ac:dyDescent="0.2">
      <c r="K1000" s="6"/>
    </row>
  </sheetData>
  <mergeCells count="116">
    <mergeCell ref="L63:L83"/>
    <mergeCell ref="L107:L122"/>
    <mergeCell ref="K8:K26"/>
    <mergeCell ref="K28:K61"/>
    <mergeCell ref="L28:L61"/>
    <mergeCell ref="L62:N62"/>
    <mergeCell ref="L84:N84"/>
    <mergeCell ref="L106:N106"/>
    <mergeCell ref="L123:N123"/>
    <mergeCell ref="K85:K105"/>
    <mergeCell ref="L85:L105"/>
    <mergeCell ref="B229:B241"/>
    <mergeCell ref="B156:B182"/>
    <mergeCell ref="B122:D122"/>
    <mergeCell ref="B123:B130"/>
    <mergeCell ref="B79:D79"/>
    <mergeCell ref="B101:D101"/>
    <mergeCell ref="B80:B100"/>
    <mergeCell ref="B183:D183"/>
    <mergeCell ref="B202:D202"/>
    <mergeCell ref="L206:L223"/>
    <mergeCell ref="A243:A260"/>
    <mergeCell ref="A262:A277"/>
    <mergeCell ref="A229:A241"/>
    <mergeCell ref="A297:A307"/>
    <mergeCell ref="A26:A46"/>
    <mergeCell ref="A48:A78"/>
    <mergeCell ref="A80:A100"/>
    <mergeCell ref="A102:A121"/>
    <mergeCell ref="A203:A227"/>
    <mergeCell ref="A279:A295"/>
    <mergeCell ref="A123:A130"/>
    <mergeCell ref="A132:A154"/>
    <mergeCell ref="B26:B46"/>
    <mergeCell ref="B47:D47"/>
    <mergeCell ref="B48:B78"/>
    <mergeCell ref="B242:D242"/>
    <mergeCell ref="B228:D228"/>
    <mergeCell ref="B131:D131"/>
    <mergeCell ref="B102:B121"/>
    <mergeCell ref="A184:A201"/>
    <mergeCell ref="A156:A182"/>
    <mergeCell ref="B132:B154"/>
    <mergeCell ref="B155:D155"/>
    <mergeCell ref="L144:N144"/>
    <mergeCell ref="K225:K254"/>
    <mergeCell ref="K206:K223"/>
    <mergeCell ref="K185:K204"/>
    <mergeCell ref="K145:K157"/>
    <mergeCell ref="K63:K83"/>
    <mergeCell ref="K391:K404"/>
    <mergeCell ref="L391:L404"/>
    <mergeCell ref="K406:K411"/>
    <mergeCell ref="L406:L411"/>
    <mergeCell ref="L256:L288"/>
    <mergeCell ref="L373:L389"/>
    <mergeCell ref="L145:L157"/>
    <mergeCell ref="K308:K330"/>
    <mergeCell ref="L308:L330"/>
    <mergeCell ref="L331:N331"/>
    <mergeCell ref="L307:N307"/>
    <mergeCell ref="K332:K354"/>
    <mergeCell ref="L332:L354"/>
    <mergeCell ref="L355:N355"/>
    <mergeCell ref="L289:N289"/>
    <mergeCell ref="K256:K288"/>
    <mergeCell ref="L255:N255"/>
    <mergeCell ref="L225:L254"/>
    <mergeCell ref="K356:K371"/>
    <mergeCell ref="L356:L371"/>
    <mergeCell ref="L372:N372"/>
    <mergeCell ref="K373:K389"/>
    <mergeCell ref="B364:D364"/>
    <mergeCell ref="B388:D388"/>
    <mergeCell ref="L412:N412"/>
    <mergeCell ref="K413:N413"/>
    <mergeCell ref="L390:N390"/>
    <mergeCell ref="L405:N405"/>
    <mergeCell ref="B365:B387"/>
    <mergeCell ref="B337:B363"/>
    <mergeCell ref="B389:B413"/>
    <mergeCell ref="A1:S1"/>
    <mergeCell ref="B4:S4"/>
    <mergeCell ref="B8:B24"/>
    <mergeCell ref="L8:L26"/>
    <mergeCell ref="A8:A24"/>
    <mergeCell ref="B25:D25"/>
    <mergeCell ref="L27:N27"/>
    <mergeCell ref="K290:K306"/>
    <mergeCell ref="L290:L306"/>
    <mergeCell ref="B184:B201"/>
    <mergeCell ref="B203:B227"/>
    <mergeCell ref="B243:B260"/>
    <mergeCell ref="B262:B277"/>
    <mergeCell ref="B279:B295"/>
    <mergeCell ref="L205:N205"/>
    <mergeCell ref="L224:N224"/>
    <mergeCell ref="L184:N184"/>
    <mergeCell ref="L185:L204"/>
    <mergeCell ref="K124:K143"/>
    <mergeCell ref="K107:K122"/>
    <mergeCell ref="K159:K183"/>
    <mergeCell ref="L159:L183"/>
    <mergeCell ref="L158:N158"/>
    <mergeCell ref="L124:L143"/>
    <mergeCell ref="A389:A413"/>
    <mergeCell ref="A337:A363"/>
    <mergeCell ref="A309:A335"/>
    <mergeCell ref="A365:A387"/>
    <mergeCell ref="B261:D261"/>
    <mergeCell ref="B278:D278"/>
    <mergeCell ref="B296:D296"/>
    <mergeCell ref="B297:B307"/>
    <mergeCell ref="B308:D308"/>
    <mergeCell ref="B309:B335"/>
    <mergeCell ref="B336:D336"/>
  </mergeCells>
  <pageMargins left="0.24" right="0.2" top="0.17" bottom="0.44" header="0" footer="0"/>
  <pageSetup fitToHeight="0" orientation="landscape" r:id="rId1"/>
  <headerFooter>
    <oddFooter>&amp;LSource: Office of the Accountant-General of the Federation&amp;CPage &amp;P of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FG</vt:lpstr>
      <vt:lpstr>SG Details</vt:lpstr>
      <vt:lpstr>sum sum</vt:lpstr>
      <vt:lpstr>LGC Details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Emuesiri Ojo</dc:creator>
  <cp:lastModifiedBy>Yemi Kale</cp:lastModifiedBy>
  <dcterms:created xsi:type="dcterms:W3CDTF">2019-02-11T11:30:53Z</dcterms:created>
  <dcterms:modified xsi:type="dcterms:W3CDTF">2019-02-12T08:49:34Z</dcterms:modified>
</cp:coreProperties>
</file>